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360" yWindow="108" windowWidth="13272" windowHeight="7176" firstSheet="1" activeTab="5"/>
  </bookViews>
  <sheets>
    <sheet name="срок исполнени плана" sheetId="1" r:id="rId1"/>
    <sheet name="Андреев (сх)" sheetId="2" r:id="rId2"/>
    <sheet name="Вакурин" sheetId="3" r:id="rId3"/>
    <sheet name="ткаченко" sheetId="4" r:id="rId4"/>
    <sheet name="Чилино" sheetId="5" r:id="rId5"/>
    <sheet name="исполнение за 2014" sheetId="6" r:id="rId6"/>
  </sheets>
  <definedNames>
    <definedName name="_xlnm.Print_Area" localSheetId="1">'Андреев (сх)'!$A$1:$I$99</definedName>
    <definedName name="_xlnm.Print_Area" localSheetId="2">Вакурин!$A$1:$I$74</definedName>
    <definedName name="_xlnm.Print_Area" localSheetId="5">'исполнение за 2014'!$A$1:$M$323</definedName>
    <definedName name="_xlnm.Print_Area" localSheetId="0">'срок исполнени плана'!$A$1:$I$235</definedName>
    <definedName name="_xlnm.Print_Area" localSheetId="3">ткаченко!$A$1:$I$66</definedName>
    <definedName name="_xlnm.Print_Area" localSheetId="4">Чилино!$A$1:$I$74</definedName>
  </definedNames>
  <calcPr calcId="144525"/>
</workbook>
</file>

<file path=xl/calcChain.xml><?xml version="1.0" encoding="utf-8"?>
<calcChain xmlns="http://schemas.openxmlformats.org/spreadsheetml/2006/main">
  <c r="G286" i="6" l="1"/>
  <c r="H289" i="6"/>
  <c r="I289" i="6"/>
  <c r="H288" i="6"/>
  <c r="I288" i="6"/>
  <c r="I287" i="6"/>
  <c r="I286" i="6"/>
  <c r="J286" i="6" s="1"/>
  <c r="H287" i="6"/>
  <c r="H286" i="6"/>
  <c r="J277" i="6"/>
  <c r="I269" i="6"/>
  <c r="H269" i="6"/>
  <c r="I155" i="6" l="1"/>
  <c r="H155" i="6"/>
  <c r="H146" i="6" l="1"/>
  <c r="H145" i="6"/>
  <c r="H144" i="6"/>
  <c r="H143" i="6"/>
  <c r="H142" i="6"/>
  <c r="I146" i="6"/>
  <c r="I142" i="6"/>
  <c r="J128" i="6"/>
  <c r="I129" i="6"/>
  <c r="I128" i="6"/>
  <c r="H129" i="6"/>
  <c r="H128" i="6"/>
  <c r="G68" i="6"/>
  <c r="F68" i="6"/>
  <c r="I305" i="6"/>
  <c r="G305" i="6"/>
  <c r="F305" i="6"/>
  <c r="G306" i="6"/>
  <c r="F306" i="6"/>
  <c r="I278" i="6" l="1"/>
  <c r="I277" i="6"/>
  <c r="I276" i="6"/>
  <c r="I273" i="6"/>
  <c r="I272" i="6"/>
  <c r="J272" i="6" s="1"/>
  <c r="H273" i="6"/>
  <c r="H272" i="6"/>
  <c r="I271" i="6"/>
  <c r="H271" i="6"/>
  <c r="I153" i="6"/>
  <c r="J152" i="6" s="1"/>
  <c r="I152" i="6"/>
  <c r="H153" i="6"/>
  <c r="H152" i="6"/>
  <c r="I74" i="6"/>
  <c r="I73" i="6"/>
  <c r="J73" i="6" s="1"/>
  <c r="H74" i="6"/>
  <c r="H73" i="6"/>
  <c r="I240" i="6"/>
  <c r="I239" i="6"/>
  <c r="H240" i="6"/>
  <c r="H239" i="6"/>
  <c r="I267" i="6" l="1"/>
  <c r="H267" i="6"/>
  <c r="I97" i="6"/>
  <c r="I96" i="6"/>
  <c r="H97" i="6"/>
  <c r="H96" i="6"/>
  <c r="H278" i="6" l="1"/>
  <c r="H277" i="6"/>
  <c r="H276" i="6"/>
  <c r="I275" i="6"/>
  <c r="H275" i="6"/>
  <c r="I274" i="6"/>
  <c r="H274" i="6"/>
  <c r="I266" i="6"/>
  <c r="H266" i="6"/>
  <c r="G261" i="6"/>
  <c r="F261" i="6"/>
  <c r="I247" i="6"/>
  <c r="I246" i="6"/>
  <c r="I245" i="6"/>
  <c r="H247" i="6"/>
  <c r="H246" i="6"/>
  <c r="H245" i="6"/>
  <c r="I244" i="6"/>
  <c r="I243" i="6"/>
  <c r="H244" i="6"/>
  <c r="H243" i="6"/>
  <c r="I242" i="6"/>
  <c r="J241" i="6" s="1"/>
  <c r="H242" i="6"/>
  <c r="I238" i="6"/>
  <c r="H238" i="6"/>
  <c r="I237" i="6"/>
  <c r="J237" i="6" s="1"/>
  <c r="H237" i="6"/>
  <c r="I159" i="6"/>
  <c r="H159" i="6"/>
  <c r="I125" i="6"/>
  <c r="H125" i="6"/>
  <c r="I126" i="6"/>
  <c r="H126" i="6"/>
  <c r="I123" i="6"/>
  <c r="I122" i="6"/>
  <c r="H123" i="6"/>
  <c r="H122" i="6"/>
  <c r="J125" i="6" l="1"/>
  <c r="H234" i="6"/>
  <c r="H233" i="6"/>
  <c r="H232" i="6"/>
  <c r="I220" i="6"/>
  <c r="I219" i="6"/>
  <c r="H220" i="6"/>
  <c r="H219" i="6"/>
  <c r="H217" i="6"/>
  <c r="H198" i="6"/>
  <c r="I198" i="6"/>
  <c r="H197" i="6"/>
  <c r="I197" i="6"/>
  <c r="J197" i="6" s="1"/>
  <c r="H196" i="6"/>
  <c r="I196" i="6"/>
  <c r="I308" i="6"/>
  <c r="H308" i="6"/>
  <c r="H305" i="6"/>
  <c r="I285" i="6"/>
  <c r="H285" i="6"/>
  <c r="I284" i="6"/>
  <c r="I282" i="6"/>
  <c r="J282" i="6" s="1"/>
  <c r="H284" i="6"/>
  <c r="H282" i="6"/>
  <c r="I281" i="6"/>
  <c r="H281" i="6"/>
  <c r="I280" i="6"/>
  <c r="J280" i="6" s="1"/>
  <c r="H280" i="6"/>
  <c r="H261" i="6"/>
  <c r="H260" i="6"/>
  <c r="I248" i="6"/>
  <c r="H248" i="6"/>
  <c r="G215" i="6"/>
  <c r="I215" i="6" s="1"/>
  <c r="F215" i="6"/>
  <c r="I200" i="6"/>
  <c r="H200" i="6"/>
  <c r="H199" i="6"/>
  <c r="I199" i="6"/>
  <c r="I195" i="6"/>
  <c r="J195" i="6" s="1"/>
  <c r="I194" i="6"/>
  <c r="I193" i="6"/>
  <c r="I192" i="6"/>
  <c r="I191" i="6"/>
  <c r="I190" i="6"/>
  <c r="I189" i="6"/>
  <c r="I188" i="6"/>
  <c r="I187" i="6"/>
  <c r="I186" i="6"/>
  <c r="H195" i="6"/>
  <c r="H194" i="6"/>
  <c r="H193" i="6"/>
  <c r="H192" i="6"/>
  <c r="H191" i="6"/>
  <c r="H190" i="6"/>
  <c r="H189" i="6"/>
  <c r="H188" i="6"/>
  <c r="H187" i="6"/>
  <c r="H186" i="6"/>
  <c r="I185" i="6"/>
  <c r="I184" i="6"/>
  <c r="I183" i="6"/>
  <c r="I182" i="6"/>
  <c r="I181" i="6"/>
  <c r="I180" i="6"/>
  <c r="I179" i="6"/>
  <c r="H185" i="6"/>
  <c r="H184" i="6"/>
  <c r="H183" i="6"/>
  <c r="H182" i="6"/>
  <c r="H181" i="6"/>
  <c r="H180" i="6"/>
  <c r="H179" i="6"/>
  <c r="J179" i="6" l="1"/>
  <c r="J184" i="6"/>
  <c r="J192" i="6"/>
  <c r="J181" i="6"/>
  <c r="J189" i="6"/>
  <c r="H215" i="6"/>
  <c r="J199" i="6"/>
  <c r="I177" i="6"/>
  <c r="H177" i="6"/>
  <c r="I176" i="6"/>
  <c r="I174" i="6"/>
  <c r="H176" i="6"/>
  <c r="H175" i="6"/>
  <c r="H174" i="6"/>
  <c r="I173" i="6"/>
  <c r="H173" i="6"/>
  <c r="I157" i="6"/>
  <c r="H157" i="6"/>
  <c r="I156" i="6"/>
  <c r="H156" i="6"/>
  <c r="I154" i="6"/>
  <c r="H154" i="6"/>
  <c r="I151" i="6"/>
  <c r="H151" i="6"/>
  <c r="I149" i="6"/>
  <c r="H149" i="6"/>
  <c r="I121" i="6"/>
  <c r="H121" i="6"/>
  <c r="I119" i="6"/>
  <c r="H119" i="6"/>
  <c r="I101" i="6"/>
  <c r="I100" i="6"/>
  <c r="I99" i="6"/>
  <c r="I98" i="6"/>
  <c r="H101" i="6"/>
  <c r="H100" i="6"/>
  <c r="H99" i="6"/>
  <c r="H98" i="6"/>
  <c r="I94" i="6"/>
  <c r="H94" i="6"/>
  <c r="I93" i="6"/>
  <c r="H93" i="6"/>
  <c r="H89" i="6"/>
  <c r="H88" i="6"/>
  <c r="H87" i="6"/>
  <c r="I76" i="6"/>
  <c r="H76" i="6"/>
  <c r="I71" i="6"/>
  <c r="H71" i="6"/>
  <c r="H67" i="6"/>
  <c r="H65" i="6"/>
  <c r="I54" i="6"/>
  <c r="I53" i="6"/>
  <c r="I52" i="6"/>
  <c r="H54" i="6"/>
  <c r="H53" i="6"/>
  <c r="H52" i="6"/>
  <c r="I51" i="6"/>
  <c r="H51" i="6"/>
  <c r="I50" i="6"/>
  <c r="I49" i="6"/>
  <c r="I47" i="6"/>
  <c r="H50" i="6"/>
  <c r="H49" i="6"/>
  <c r="H47" i="6"/>
  <c r="J174" i="6" l="1"/>
  <c r="J52" i="6"/>
  <c r="J98" i="6"/>
  <c r="G42" i="6"/>
  <c r="F42" i="6"/>
  <c r="H42" i="6" s="1"/>
  <c r="G41" i="6"/>
  <c r="F41" i="6"/>
  <c r="F40" i="6"/>
  <c r="G40" i="6"/>
  <c r="H41" i="6"/>
  <c r="I33" i="6"/>
  <c r="I32" i="6"/>
  <c r="H33" i="6"/>
  <c r="H32" i="6"/>
  <c r="I31" i="6"/>
  <c r="H31" i="6"/>
  <c r="I30" i="6"/>
  <c r="I28" i="6"/>
  <c r="H30" i="6"/>
  <c r="H28" i="6"/>
  <c r="I27" i="6"/>
  <c r="I26" i="6"/>
  <c r="H27" i="6"/>
  <c r="H26" i="6"/>
  <c r="I25" i="6"/>
  <c r="I24" i="6"/>
  <c r="H25" i="6"/>
  <c r="H24" i="6"/>
  <c r="I23" i="6"/>
  <c r="H23" i="6"/>
  <c r="I22" i="6"/>
  <c r="I21" i="6"/>
  <c r="I19" i="6"/>
  <c r="I18" i="6"/>
  <c r="H22" i="6"/>
  <c r="H21" i="6"/>
  <c r="H19" i="6"/>
  <c r="H18" i="6"/>
  <c r="I16" i="6"/>
  <c r="I15" i="6"/>
  <c r="I14" i="6"/>
  <c r="H16" i="6"/>
  <c r="H15" i="6"/>
  <c r="H14" i="6"/>
  <c r="I13" i="6"/>
  <c r="H13" i="6"/>
  <c r="I12" i="6"/>
  <c r="H12" i="6"/>
  <c r="I11" i="6"/>
  <c r="J11" i="6" s="1"/>
  <c r="H11" i="6"/>
  <c r="I40" i="6" l="1"/>
  <c r="J14" i="6"/>
  <c r="J18" i="6"/>
  <c r="I42" i="6"/>
  <c r="J32" i="6"/>
  <c r="I41" i="6"/>
  <c r="H40" i="6"/>
  <c r="G309" i="6"/>
  <c r="F309" i="6"/>
  <c r="G307" i="6"/>
  <c r="F307" i="6"/>
  <c r="G216" i="6"/>
  <c r="F216" i="6"/>
  <c r="G214" i="6"/>
  <c r="G90" i="6"/>
  <c r="F90" i="6"/>
  <c r="F86" i="6" s="1"/>
  <c r="G263" i="6"/>
  <c r="F263" i="6"/>
  <c r="G262" i="6"/>
  <c r="F262" i="6"/>
  <c r="F259" i="6" s="1"/>
  <c r="G235" i="6"/>
  <c r="F235" i="6"/>
  <c r="F231" i="6" s="1"/>
  <c r="F214" i="6"/>
  <c r="G231" i="6" l="1"/>
  <c r="I235" i="6"/>
  <c r="H235" i="6"/>
  <c r="H214" i="6"/>
  <c r="I214" i="6"/>
  <c r="H216" i="6"/>
  <c r="I216" i="6"/>
  <c r="I262" i="6"/>
  <c r="H262" i="6"/>
  <c r="H263" i="6"/>
  <c r="I263" i="6"/>
  <c r="H306" i="6"/>
  <c r="I306" i="6"/>
  <c r="I307" i="6"/>
  <c r="H307" i="6"/>
  <c r="I309" i="6"/>
  <c r="H309" i="6"/>
  <c r="G304" i="6"/>
  <c r="G259" i="6"/>
  <c r="G86" i="6"/>
  <c r="I90" i="6"/>
  <c r="H90" i="6"/>
  <c r="F304" i="6"/>
  <c r="G213" i="6"/>
  <c r="F213" i="6"/>
  <c r="G146" i="6"/>
  <c r="G142" i="6" s="1"/>
  <c r="F146" i="6"/>
  <c r="F142" i="6" s="1"/>
  <c r="G115" i="6"/>
  <c r="G114" i="6"/>
  <c r="G113" i="6"/>
  <c r="G112" i="6"/>
  <c r="F115" i="6"/>
  <c r="F114" i="6"/>
  <c r="F113" i="6"/>
  <c r="F112" i="6"/>
  <c r="G66" i="6"/>
  <c r="F66" i="6"/>
  <c r="F43" i="6"/>
  <c r="G43" i="6"/>
  <c r="I213" i="6" l="1"/>
  <c r="H213" i="6"/>
  <c r="H231" i="6"/>
  <c r="I231" i="6"/>
  <c r="H68" i="6"/>
  <c r="I68" i="6"/>
  <c r="H259" i="6"/>
  <c r="I259" i="6"/>
  <c r="I43" i="6"/>
  <c r="H43" i="6"/>
  <c r="I66" i="6"/>
  <c r="H66" i="6"/>
  <c r="I304" i="6"/>
  <c r="H304" i="6"/>
  <c r="H112" i="6"/>
  <c r="I112" i="6"/>
  <c r="H114" i="6"/>
  <c r="I114" i="6"/>
  <c r="I113" i="6"/>
  <c r="H113" i="6"/>
  <c r="I115" i="6"/>
  <c r="H115" i="6"/>
  <c r="F111" i="6"/>
  <c r="H86" i="6"/>
  <c r="I86" i="6"/>
  <c r="F64" i="6"/>
  <c r="F321" i="6"/>
  <c r="F322" i="6"/>
  <c r="G320" i="6"/>
  <c r="G322" i="6"/>
  <c r="G64" i="6"/>
  <c r="G111" i="6"/>
  <c r="F323" i="6"/>
  <c r="G323" i="6"/>
  <c r="G321" i="6"/>
  <c r="F320" i="6"/>
  <c r="G39" i="6"/>
  <c r="F39" i="6"/>
  <c r="D318" i="6"/>
  <c r="D317" i="6"/>
  <c r="H64" i="6" l="1"/>
  <c r="I64" i="6"/>
  <c r="I323" i="6"/>
  <c r="H323" i="6"/>
  <c r="I322" i="6"/>
  <c r="H322" i="6"/>
  <c r="I321" i="6"/>
  <c r="H321" i="6"/>
  <c r="I320" i="6"/>
  <c r="H320" i="6"/>
  <c r="I111" i="6"/>
  <c r="H111" i="6"/>
  <c r="H39" i="6"/>
  <c r="I39" i="6"/>
  <c r="F319" i="6"/>
  <c r="G319" i="6"/>
  <c r="D316" i="6"/>
  <c r="D315" i="6"/>
  <c r="I319" i="6" l="1"/>
  <c r="H319" i="6"/>
  <c r="F297" i="6"/>
  <c r="F295" i="6"/>
  <c r="F294" i="6"/>
  <c r="F293" i="6"/>
  <c r="F292" i="6"/>
  <c r="F254" i="6"/>
  <c r="F253" i="6"/>
  <c r="F250" i="6" s="1"/>
  <c r="F226" i="6"/>
  <c r="F222" i="6" s="1"/>
  <c r="F206" i="6"/>
  <c r="F205" i="6"/>
  <c r="F204" i="6"/>
  <c r="F134" i="6"/>
  <c r="F107" i="6"/>
  <c r="F106" i="6"/>
  <c r="F105" i="6"/>
  <c r="F104" i="6"/>
  <c r="F82" i="6"/>
  <c r="F78" i="6" s="1"/>
  <c r="F60" i="6"/>
  <c r="F58" i="6"/>
  <c r="F291" i="6" l="1"/>
  <c r="F203" i="6"/>
  <c r="F56" i="6"/>
  <c r="F103" i="6"/>
  <c r="F60" i="5"/>
  <c r="F58" i="5"/>
  <c r="F57" i="5"/>
  <c r="F56" i="5"/>
  <c r="F55" i="5"/>
  <c r="F54" i="5" s="1"/>
  <c r="F45" i="5"/>
  <c r="F44" i="5"/>
  <c r="F41" i="5" s="1"/>
  <c r="F36" i="5"/>
  <c r="F50" i="4"/>
  <c r="F49" i="4"/>
  <c r="F39" i="4"/>
  <c r="F35" i="4" s="1"/>
  <c r="F25" i="4"/>
  <c r="F60" i="3"/>
  <c r="F58" i="3"/>
  <c r="F57" i="3"/>
  <c r="F56" i="3"/>
  <c r="F55" i="3"/>
  <c r="F298" i="6" l="1"/>
  <c r="F63" i="5"/>
  <c r="F65" i="5"/>
  <c r="F64" i="5"/>
  <c r="F61" i="5"/>
  <c r="F62" i="5"/>
  <c r="F46" i="4"/>
  <c r="F54" i="3"/>
  <c r="F63" i="3"/>
  <c r="F65" i="3"/>
  <c r="F64" i="3"/>
  <c r="F61" i="3"/>
  <c r="F62" i="3"/>
  <c r="F92" i="2"/>
  <c r="F88" i="2" s="1"/>
  <c r="F81" i="2"/>
  <c r="F80" i="2"/>
  <c r="F79" i="2"/>
  <c r="F54" i="2"/>
  <c r="F40" i="2"/>
  <c r="F221" i="1"/>
  <c r="F219" i="1"/>
  <c r="F226" i="1" s="1"/>
  <c r="F218" i="1"/>
  <c r="F225" i="1" s="1"/>
  <c r="F217" i="1"/>
  <c r="F224" i="1" s="1"/>
  <c r="F216" i="1"/>
  <c r="F223" i="1" s="1"/>
  <c r="F215" i="1"/>
  <c r="F188" i="1"/>
  <c r="F187" i="1"/>
  <c r="F184" i="1" s="1"/>
  <c r="F174" i="1"/>
  <c r="F170" i="1" s="1"/>
  <c r="F162" i="1"/>
  <c r="F161" i="1"/>
  <c r="F160" i="1"/>
  <c r="F159" i="1" s="1"/>
  <c r="F103" i="1"/>
  <c r="F84" i="1"/>
  <c r="F83" i="1"/>
  <c r="F82" i="1"/>
  <c r="F81" i="1"/>
  <c r="F80" i="1" s="1"/>
  <c r="F66" i="1"/>
  <c r="F62" i="1" s="1"/>
  <c r="F51" i="1"/>
  <c r="F49" i="1"/>
  <c r="F47" i="1"/>
  <c r="F78" i="2" l="1"/>
  <c r="F222" i="1"/>
</calcChain>
</file>

<file path=xl/sharedStrings.xml><?xml version="1.0" encoding="utf-8"?>
<sst xmlns="http://schemas.openxmlformats.org/spreadsheetml/2006/main" count="2033" uniqueCount="536">
  <si>
    <t xml:space="preserve"> </t>
  </si>
  <si>
    <t>План реализации стратегии социально-экономического развития  района на 2014 год</t>
  </si>
  <si>
    <t>1. Мероприятия по реализации стратегического направления «Формирование условий для создания новых и повышение эффективности действующих сельскохозяйственных производств и личных подсобных хозяйств»</t>
  </si>
  <si>
    <t>№ мероприятий</t>
  </si>
  <si>
    <t>№</t>
  </si>
  <si>
    <t>Наименование мероприятия</t>
  </si>
  <si>
    <t>Содержание мероприятия</t>
  </si>
  <si>
    <t>Ресурсное обеспечение</t>
  </si>
  <si>
    <t>Ожидаемые результаты</t>
  </si>
  <si>
    <t>Срок исполнения</t>
  </si>
  <si>
    <t>Ответственный исполнитель</t>
  </si>
  <si>
    <t>Нормативно - правовое обеспечение</t>
  </si>
  <si>
    <t>1.1.</t>
  </si>
  <si>
    <t>Использование потенциала региональных целевых программ для развития сельского хозяйства в Кожевниковском районе</t>
  </si>
  <si>
    <t>Участие в реализации ГП «Развитие сельскохозяйственного производства в Томской области на 2013-2020 годы»</t>
  </si>
  <si>
    <t>ФБ-тыс.руб.</t>
  </si>
  <si>
    <t>Привлечение средств из областного бюджета для развития сельхозпроизводства в районе</t>
  </si>
  <si>
    <t>2014 год</t>
  </si>
  <si>
    <t>управление по социально-экономическому развитию села</t>
  </si>
  <si>
    <t>ОБ-тыс.руб.</t>
  </si>
  <si>
    <t>1.2.</t>
  </si>
  <si>
    <t xml:space="preserve">Разработка нормативно-правовой базы развития сельскохозяйственных производств 
в Кожевниковском районе
</t>
  </si>
  <si>
    <t>Разработка муниципальной программы развития АПК до 2020 года</t>
  </si>
  <si>
    <t>кол-во</t>
  </si>
  <si>
    <t>Определение перспектив и контрольных показателей развития АПК района на планируемый период</t>
  </si>
  <si>
    <t>до 01.04.2014</t>
  </si>
  <si>
    <t>1.3</t>
  </si>
  <si>
    <t>Разработка нормативно-правовой базы развития и поддержки личных подсобных и крестьянских фермерских хозяйств</t>
  </si>
  <si>
    <t xml:space="preserve">Реализация МП «Обеспечение условий устойчивого развития личного подсобного хозяйства
в Кожевниковском районе на 2014 – 2017 годы»
</t>
  </si>
  <si>
    <t xml:space="preserve">Составление плана на год. </t>
  </si>
  <si>
    <t>до 01.02.2014</t>
  </si>
  <si>
    <t>ОБ- тыс.руб.</t>
  </si>
  <si>
    <t>Привлечение денежные средств, увеличение самозанятости населения в населенных пунктах Кожевниковского района, повышения уровня доходов от ЛПХ, уровня жизни населения</t>
  </si>
  <si>
    <t>МБ-тыс.руб.</t>
  </si>
  <si>
    <t>Организационные мероприятия</t>
  </si>
  <si>
    <t>1.4.</t>
  </si>
  <si>
    <t>Содействие производителям сельскохозяйственной продукции в получении кредитных ресурсов и субсидировании процентных ставок</t>
  </si>
  <si>
    <t xml:space="preserve">Обоснование потребности сельхозпроизводителей в кредитных ресурсах
Развитие механизма финансово-кредитной поддержки сельхозпроизводителей
</t>
  </si>
  <si>
    <t>Кредитные ресурсы краткосрочные  тыс.руб.</t>
  </si>
  <si>
    <t>Получение предприятиями необходимых кредитных ресурсов на развитие сельскохозяйственного производства</t>
  </si>
  <si>
    <t>Инв.кредиты тыс.руб.</t>
  </si>
  <si>
    <t>субсидир %ставки:</t>
  </si>
  <si>
    <t>ФБ- тыс.руб.</t>
  </si>
  <si>
    <t>1.5.</t>
  </si>
  <si>
    <t>Разработка механизмов повышения эффективности использования земельных ресурсов и муниципального имущества</t>
  </si>
  <si>
    <t>Разработка и реализация системы мер по улучшению использования земель сельхозназначения и муниципального имущества</t>
  </si>
  <si>
    <t>ОБ-тыс. руб.</t>
  </si>
  <si>
    <t>Повышение эффективности использования земельных ресурсов и муниципального имущества</t>
  </si>
  <si>
    <t>в течение года</t>
  </si>
  <si>
    <t>управление по социльно-экономическому развитию села</t>
  </si>
  <si>
    <t>1.6.</t>
  </si>
  <si>
    <t>Разработка схемы взаимодействия органов власти и бизнеса в сфере реализации крупных инвестиционных проектов</t>
  </si>
  <si>
    <t>Развитие государственно-частного партнерства в инвестиционной сфере муниципального уровня</t>
  </si>
  <si>
    <t>Разработка и реализация крупных инвестиционных проектов на территории района (строительство доильного зала ООО Подсобное; строительство убойного цеха)</t>
  </si>
  <si>
    <t>1.7</t>
  </si>
  <si>
    <t xml:space="preserve">Создание условий для формирования на территории района базовых мест и предприятий для прохождения студентами и школьниками производственных практик  </t>
  </si>
  <si>
    <t>Создание рабочих групп по разработке и реализации проекта создание баз-практик для студентов вузов и учащихся ссузов на предприятиях Кожевниковского района</t>
  </si>
  <si>
    <t>Проект создания баз-практик для привлечения студентов вузов и средних специальных учебных заведений на работу в экономику района</t>
  </si>
  <si>
    <t>1.8</t>
  </si>
  <si>
    <t>Организация подготовки кадров менеджеров для сельского хозяйства и рабочих специальностей для сельскохозяйственных предприятий</t>
  </si>
  <si>
    <t>Развитие системы подготовки специалистов по заявкам организаций и предприятий</t>
  </si>
  <si>
    <t>Договора на обучение, долгосрочные договора на подготовку специалистов</t>
  </si>
  <si>
    <t>Обеспечение потребности сельхозпредприятий в квалифицированных специалистах и кадрах менеджеров</t>
  </si>
  <si>
    <t>Дистанционное обучение и подготовка специалистов для сельскохозяйственных предприятий</t>
  </si>
  <si>
    <t xml:space="preserve">Реализация мероприятий по поддержке и развитию малых форм хозяйствования в Кожевниковском районе
в 2014 – 2017 гг.
</t>
  </si>
  <si>
    <t>Организация ярмарок, выставок</t>
  </si>
  <si>
    <t>Увеличение самозанятости населения в населенных пунктах Кожевниковского района, повышения уровня доходов от малых форм хозяйствования, уровня жизни населения</t>
  </si>
  <si>
    <t xml:space="preserve">управление по социально-экономическому развитию села            Главы сельских поселений                       </t>
  </si>
  <si>
    <t>Инвестиционные проекты</t>
  </si>
  <si>
    <t xml:space="preserve">Развитие растениеводства на территории района </t>
  </si>
  <si>
    <t>Расширение посевов рапса, расширение производства рапсового масла</t>
  </si>
  <si>
    <t>инвестиции</t>
  </si>
  <si>
    <t>Рост объемов производства рапса и рапсового масла</t>
  </si>
  <si>
    <t xml:space="preserve">управление по социально-экономическому развитию села            Главы сельских поселений           </t>
  </si>
  <si>
    <t>Организация новых и расширение действующих предприятий по  производству и переработке мяса</t>
  </si>
  <si>
    <t xml:space="preserve">Открытие убойного цеха с глубокой переработкой мяса
Чилинское сельское поселение
</t>
  </si>
  <si>
    <t>Рост объемов производства мясных продуктов из местного сырья на территории района, создание новых рабочих мест</t>
  </si>
  <si>
    <t xml:space="preserve">ООО "Чилинское", Глава Чилинского СП, управление по социально-экономическому развитию села   </t>
  </si>
  <si>
    <t>1.7.</t>
  </si>
  <si>
    <t>Организация семейных ферм на территории района</t>
  </si>
  <si>
    <t>Создание мини-ферм по разведению КРС, коз, лошадей</t>
  </si>
  <si>
    <t>ФБ-тыс.руб</t>
  </si>
  <si>
    <t>Рост объемов производства сельхозпродукции (создать 3 мини-фермы)</t>
  </si>
  <si>
    <t xml:space="preserve">управление по социально-экономическому развитию села, главы сельских поселений   </t>
  </si>
  <si>
    <t>2. Мероприятия по реализации направления «Разработка и реализация на территории района промышленных проектов на современной технико-технологической базе с участием внешних инвесторов»</t>
  </si>
  <si>
    <t>Нормативно-правовое обеспечение</t>
  </si>
  <si>
    <t>2.1</t>
  </si>
  <si>
    <t>Разработка нормативно-правовой базы развития промышленной базы в районе</t>
  </si>
  <si>
    <t>Разработка муниципальной программы стимулирования развития промышленности на территории района на 2014-2017 гг.</t>
  </si>
  <si>
    <t>Разработка и утверждение нормативно правовых актов, направленных на поддержку промышленного производства в районе</t>
  </si>
  <si>
    <t>Отдел экономического анализа и прогнозироания</t>
  </si>
  <si>
    <t>2.3</t>
  </si>
  <si>
    <t>Развитие строительного комплекса в Кожевниковском районе</t>
  </si>
  <si>
    <t>Привлечение строительной компании на территорию района для застройки нового микрорайона под индивидуальное строительство</t>
  </si>
  <si>
    <t xml:space="preserve"> Развитие строительного комплекса на территории района, удовлетворение потребностей населения в жилье (ООО Универсал)</t>
  </si>
  <si>
    <t>Главы сельских поселений</t>
  </si>
  <si>
    <t>2.4</t>
  </si>
  <si>
    <t>Создание на территории района убойных цехов</t>
  </si>
  <si>
    <t>Разработка бизнес-планов организации убойных цехов учетом их территориального размещения</t>
  </si>
  <si>
    <t>инвестиции, тыс.руб.</t>
  </si>
  <si>
    <t>Рост объемов производства мясных продуктов из местного сырья на территории района</t>
  </si>
  <si>
    <t>управление по социально-экономическому развитию села, инвесторы, МБУ "КБИ"</t>
  </si>
  <si>
    <t>2.5</t>
  </si>
  <si>
    <t>Открытие новых производств пищевой и перерабатывающей промышленности</t>
  </si>
  <si>
    <t>Расширение производства пива, освоение производства виски</t>
  </si>
  <si>
    <t xml:space="preserve">Рост объемов производства пищевых продуктов и промышленных товаров из местного сырья на территории района </t>
  </si>
  <si>
    <t>ИП «Обское пиво»</t>
  </si>
  <si>
    <t>2.6</t>
  </si>
  <si>
    <t>Развитие строительного комплекса в Чилинском поселении</t>
  </si>
  <si>
    <t>Производство кедропласта с. Базой</t>
  </si>
  <si>
    <t>Рост объемов производства строительных материалов, стимулирование развтия смежных производств, создание новых рабочих мест</t>
  </si>
  <si>
    <t>Чилинское сельское поселение, инвесторы</t>
  </si>
  <si>
    <t>инвестиции-тыс.руб.</t>
  </si>
  <si>
    <t>2.7</t>
  </si>
  <si>
    <t>Развитие производства пищевых продуктов</t>
  </si>
  <si>
    <t>Строительство очистных сооружений.</t>
  </si>
  <si>
    <t xml:space="preserve">Инвестиции -  тыс. руб. </t>
  </si>
  <si>
    <t>Рост объемов производства пищевых продуктов и промышленных товаров из местного сырья на территории района</t>
  </si>
  <si>
    <t>ООО Пивоварня Кожевниково</t>
  </si>
  <si>
    <t>Всего мероприятий  по направлению</t>
  </si>
  <si>
    <t>Финансовое обеспечение направления</t>
  </si>
  <si>
    <t xml:space="preserve">Федеральный бюджет,  </t>
  </si>
  <si>
    <t>тыс.руб</t>
  </si>
  <si>
    <t xml:space="preserve">Областной бюджет </t>
  </si>
  <si>
    <t xml:space="preserve">Местный бюджет </t>
  </si>
  <si>
    <t>Внебюджетные источники</t>
  </si>
  <si>
    <t>3. Мероприятия по реализации направления «Создание современной производственно-сбытовой и транспортно-логистической инфраструктуры»</t>
  </si>
  <si>
    <t>3.1</t>
  </si>
  <si>
    <t>Разработка нормативно-правовой базы развития производственно-сбытовой и транспортно-логистической инфраструктуры в Кожевниковском районе</t>
  </si>
  <si>
    <t>Разработка муниципальной программы создания производственно-сбытовой и транспортно-логистической инфраструктуры в Кожевниковском районе до 2020 г.</t>
  </si>
  <si>
    <t>Разработка концепции и программы создания производственно-сбытовой и транспортно-логистической инфраструктуры в Кожевниковском районе</t>
  </si>
  <si>
    <t>Андреев МВ управление по социально-экономическому развитию села</t>
  </si>
  <si>
    <t>3.2.</t>
  </si>
  <si>
    <t>Формирование условий для развития транспортно-логистической и производственно-сбытовой инфраструктуры района</t>
  </si>
  <si>
    <t>Разработка и реализация мер по созданию и развитию объектов транспортно-логистической инфраструктуры</t>
  </si>
  <si>
    <t xml:space="preserve">Развитие сети пунктов закупки  сельхозпродукции  
Создание объектов терминально-складской и сбытовой инфраструктуры
</t>
  </si>
  <si>
    <t>Андреев МВ управление по социально-экономическому развитию села, предприятия Кожевниковского района</t>
  </si>
  <si>
    <t>Разработка системы мер по формированию производственно-сбытовой инфраструктуры в Кожевниковском районе</t>
  </si>
  <si>
    <t>3.3</t>
  </si>
  <si>
    <t>Закуп холодильных вагонов-рефрижераторов для хранения рыбы</t>
  </si>
  <si>
    <t>Закупка оборудования, формирование схем размещения</t>
  </si>
  <si>
    <t>инвестиции, тыс. руб.</t>
  </si>
  <si>
    <t>Стимулирование развития пищевых производств в Кожевниковском районе</t>
  </si>
  <si>
    <t>Райпотребсоюз</t>
  </si>
  <si>
    <t>4. Мероприятия по реализации направления «Развитие строительного комплекса района, разработка программы строительства жилья на среднесрочную перспективу»</t>
  </si>
  <si>
    <t>4.1</t>
  </si>
  <si>
    <t>Разработка нормативно-правовой базы развития строительного комплекса в Кожевниковском районе</t>
  </si>
  <si>
    <t>Разработка муниципальной программы развития строительного комплекса в Кожевниковском районе до 2020 г.</t>
  </si>
  <si>
    <t>Программа</t>
  </si>
  <si>
    <t>Вакурин В.И. Крейцвальд АГ</t>
  </si>
  <si>
    <t>Разработка муниципальной программы строительства жилья в Кожевниковском районе до 2020 г.</t>
  </si>
  <si>
    <t>4.2</t>
  </si>
  <si>
    <t>Разработка системы мер по обеспечению финансовой поддержки граждан при решении жилищных проблем</t>
  </si>
  <si>
    <t>Развитие механизмов государственной и муниципальной финансовой поддержки граждан в решении жилищной проблемы</t>
  </si>
  <si>
    <t xml:space="preserve">Механизмы финансовой поддержки </t>
  </si>
  <si>
    <t>Администрация Кожевниковского района, Районная Дума</t>
  </si>
  <si>
    <t>4.3</t>
  </si>
  <si>
    <t>Разработка системы мер по стимулированию жилищного строительства</t>
  </si>
  <si>
    <t>Развитие механизмов софинансирования жилищного строительства</t>
  </si>
  <si>
    <t>Механизмы софинансирования</t>
  </si>
  <si>
    <t>4.4.</t>
  </si>
  <si>
    <t>Улучшение жилищных условий граждан, проживающих в сельской местности, в том числе молодых семей и молодых специалистов</t>
  </si>
  <si>
    <t>Социальные выплаты на строительство (приобретение) жилья гражданам, нуждающимся в улучшении жилищных условий</t>
  </si>
  <si>
    <t>ФБ - тыс.руб.</t>
  </si>
  <si>
    <t xml:space="preserve">Общее число семей, улучшивших жилищные условия </t>
  </si>
  <si>
    <t>Андреев М.В. Управление по социально-экономическому развитию села</t>
  </si>
  <si>
    <t>ОБ - тыс.руб.</t>
  </si>
  <si>
    <t>МБ-тыс. руб.</t>
  </si>
  <si>
    <t>Внеб. - тыс.руб.</t>
  </si>
  <si>
    <t>5. Мероприятия по реализации направления «Формирование условий для развития туризма как доходной отрасли экономики района»</t>
  </si>
  <si>
    <t>5.1</t>
  </si>
  <si>
    <t>Разработка нормативно-правовой базы развития туризма в Кожевниковском районе</t>
  </si>
  <si>
    <t>Разработка муниципальной программы развития туризма в Кожевниковском районе до 2020 года</t>
  </si>
  <si>
    <t xml:space="preserve">кол-во </t>
  </si>
  <si>
    <t>Определение перспектив и контрольных показателей развития туристической отрасли в районе на планируемый период</t>
  </si>
  <si>
    <r>
      <rPr>
        <b/>
        <sz val="11"/>
        <rFont val="Times New Roman"/>
        <family val="1"/>
        <charset val="204"/>
      </rPr>
      <t xml:space="preserve">Ткаченко Г.Н. </t>
    </r>
    <r>
      <rPr>
        <sz val="11"/>
        <rFont val="Times New Roman"/>
        <family val="1"/>
        <charset val="204"/>
      </rPr>
      <t>Отдел по культуре молодежной политике и связям с общественностью</t>
    </r>
  </si>
  <si>
    <t>5.2</t>
  </si>
  <si>
    <t>Создание координационного совета при администрации Кожевниковского района</t>
  </si>
  <si>
    <t>Разработка и реализация механизма согласования интересов и действий муниципального образования, туристских бизнес структур и различных организаций</t>
  </si>
  <si>
    <t>Координационный совет при администрации по развитию туризма</t>
  </si>
  <si>
    <t>в теченте года</t>
  </si>
  <si>
    <r>
      <rPr>
        <b/>
        <sz val="11"/>
        <rFont val="Times New Roman"/>
        <family val="1"/>
        <charset val="204"/>
      </rPr>
      <t xml:space="preserve">Ткаченко Г.Н. </t>
    </r>
    <r>
      <rPr>
        <sz val="11"/>
        <rFont val="Times New Roman"/>
        <family val="1"/>
        <charset val="204"/>
      </rPr>
      <t xml:space="preserve">Отдел по культуре молодежной политике и связям с общественностью, </t>
    </r>
    <r>
      <rPr>
        <b/>
        <sz val="11"/>
        <rFont val="Times New Roman"/>
        <family val="1"/>
        <charset val="204"/>
      </rPr>
      <t>Администрации сельских поселений</t>
    </r>
  </si>
  <si>
    <t>5.3</t>
  </si>
  <si>
    <t>Развитие туристской инфраструктуры в районе</t>
  </si>
  <si>
    <t>Создание и развитие культурно-досуговых, оздоровительных центров на территории Кожевниковского района</t>
  </si>
  <si>
    <t xml:space="preserve">Формирование в районе конкурентоспособной туристской сферы
Обеспечение рационального использования природных объектов района
</t>
  </si>
  <si>
    <t>5.4.</t>
  </si>
  <si>
    <t>Содействие развитию индустрии гостеприимства</t>
  </si>
  <si>
    <t>Организация и проведение обучающих семинаров, форумов, выставок и конференций по развитию индустрии гостеприимства</t>
  </si>
  <si>
    <t>Пакет проектов по предоставлению туристических услуг на территории района</t>
  </si>
  <si>
    <t>Главы сельских поселений организации, осуществляющие деятельность в туристической сфере</t>
  </si>
  <si>
    <t>Проведение муниципальных конкурсов проектов организации малого бизнеса в сфере туризма на территории района.</t>
  </si>
  <si>
    <t>5.5</t>
  </si>
  <si>
    <t>Информационное обеспечение туристической отрасли и содействие продвижению регионального туристического продукта</t>
  </si>
  <si>
    <t>Статистический мониторинг, учет самостоятельных туристов, имеющихся мест размещения туристов, составление прогнозов развития того или иного вида туризма.</t>
  </si>
  <si>
    <t>Информационная база разработки районной целевой программы развития туризма в Кожевниковском районе до 2020 года</t>
  </si>
  <si>
    <t xml:space="preserve">Администрация Кожевниковского района, Администрации сельских поселений, организации, осуществляющие деятельность в 
туристической сфере
</t>
  </si>
  <si>
    <t>Разработка рекламно-информационной продукции о туризме в муниципальном образовании и ее размещение в средствах массовой информации</t>
  </si>
  <si>
    <t>5.6</t>
  </si>
  <si>
    <t>Экологическая реабилитация сельских территорий</t>
  </si>
  <si>
    <t>Проект по очистке озер в с. Базой, Ерестная, Чилино (разработка ПСД)</t>
  </si>
  <si>
    <t>Вовлечение природных объектов в туристско-рекреационную деятельность</t>
  </si>
  <si>
    <t>6. Мероприятия по реализации направления «Развитие территориального маркетинга и повышение инвестиционной привлекательности района»</t>
  </si>
  <si>
    <t>6.1</t>
  </si>
  <si>
    <t>Формирование нормативной базы для реализации маркетингового подхода к управлению МО «Кожевниковский район»</t>
  </si>
  <si>
    <t>Разработка и утверждение концепции маркетинговой политики Кожевниковского района</t>
  </si>
  <si>
    <t xml:space="preserve">Документ, отражающий содержание и основные направления маркетинговой политики в Кожевниковском районе </t>
  </si>
  <si>
    <t xml:space="preserve">Администрация Кожевниковского района </t>
  </si>
  <si>
    <t>6.2</t>
  </si>
  <si>
    <t>Консультационно-информационное сопровождение деятельности по формированию инвестиционной привлекательности района</t>
  </si>
  <si>
    <t>Организация работы Совета по инвестициям при Главе Кожевниковского района</t>
  </si>
  <si>
    <t>Повышение эффективности деятельности по формированию инвестиционной привлекательности района</t>
  </si>
  <si>
    <t>Емельянова Т.А. отдел экономического анализа и прогнозирования</t>
  </si>
  <si>
    <t>6.3</t>
  </si>
  <si>
    <t xml:space="preserve">Создание условий для 
информационного 
продвижения товаров, работ, услуг предприятий, расположенных на территории района
</t>
  </si>
  <si>
    <t>Создание интернет портала, для продвижения продукции местных производителей, поддержание информации в актуальном состоянии (в т.ч. на иностранных языках)</t>
  </si>
  <si>
    <t>Актуальная информация на сайте района о местных производителях, производимой ими продукции, ее преимуществах для потребителя</t>
  </si>
  <si>
    <r>
      <rPr>
        <b/>
        <sz val="11"/>
        <rFont val="Times New Roman"/>
        <family val="1"/>
        <charset val="204"/>
      </rPr>
      <t xml:space="preserve">Андреев М.В. </t>
    </r>
    <r>
      <rPr>
        <sz val="11"/>
        <rFont val="Times New Roman"/>
        <family val="1"/>
        <charset val="204"/>
      </rPr>
      <t>Управление по социально-экономическому развитию села; Емельянова Т.А. отдел экономического анализа и прогнозирования</t>
    </r>
  </si>
  <si>
    <t>Содействие формированию брендов производимой в районе продукции, их продвижение на региональном уровне</t>
  </si>
  <si>
    <t>Зарегистрированные торговые знаки, логотипы продукции местных производителей. Система мер по их продвижению на рынок</t>
  </si>
  <si>
    <r>
      <rPr>
        <b/>
        <sz val="11"/>
        <rFont val="Times New Roman"/>
        <family val="1"/>
        <charset val="204"/>
      </rPr>
      <t xml:space="preserve">Андреев М.В. </t>
    </r>
    <r>
      <rPr>
        <sz val="11"/>
        <rFont val="Times New Roman"/>
        <family val="1"/>
        <charset val="204"/>
      </rPr>
      <t xml:space="preserve">Управление по социально-экономическому развитию села; </t>
    </r>
  </si>
  <si>
    <t>6.4</t>
  </si>
  <si>
    <t>Мероприятия по повышению инвестиционной привлекательности района</t>
  </si>
  <si>
    <t>Изъятие невостребованных земельных долей сельскохозяйственного назначения в собственность поселений</t>
  </si>
  <si>
    <t>Подготовленные земельные участки под реализацию инвестиционных проектов;</t>
  </si>
  <si>
    <r>
      <rPr>
        <b/>
        <sz val="11"/>
        <rFont val="Times New Roman"/>
        <family val="1"/>
        <charset val="204"/>
      </rPr>
      <t xml:space="preserve">Карпова О.Б. </t>
    </r>
    <r>
      <rPr>
        <sz val="11"/>
        <rFont val="Times New Roman"/>
        <family val="1"/>
        <charset val="204"/>
      </rPr>
      <t xml:space="preserve">Отдел земельных ресурсов и информационного обеспечения градостроительной деятельности </t>
    </r>
  </si>
  <si>
    <t>Создание в районе особых инвестиционных зон, и организация на их базе площадок для реализации проектов, реклама инвестиционных площадок</t>
  </si>
  <si>
    <t xml:space="preserve">обеспечение перспективных площадок инженерными коммуникациями; </t>
  </si>
  <si>
    <t>Вакурин В.И., Крейцвальд А.Г.</t>
  </si>
  <si>
    <t>Формирование и актуализация реестра инвестиционных площадок и инвестиционных проектов</t>
  </si>
  <si>
    <t>обеспечение организаций, размещаемых на территории особых зон, квалифицированными рабочими кадрами</t>
  </si>
  <si>
    <t>отделы администрации</t>
  </si>
  <si>
    <t>Создание в районе благоприятных условий для размещения инвестиций</t>
  </si>
  <si>
    <t>Предоставление инвесторам, реализующим инвестиционные проекты, льгот при аренде объектов недвижимости муниципальной собственности МО Кожевниковский район.</t>
  </si>
  <si>
    <t>Развитие партнерского, плодотворного, взаимовыгодного сотрудничества с инвесторами</t>
  </si>
  <si>
    <t>Ступаченко М.В. отдела муниципального имущества</t>
  </si>
  <si>
    <t>Формирование, развитие и продвижение на рынок товарных брендов кожевниковских товаропроизводителей</t>
  </si>
  <si>
    <t xml:space="preserve">Разработка логотипов, товарных знаков, регистрация торговых марок </t>
  </si>
  <si>
    <t xml:space="preserve">Зарегистрированные торговые знаки, логотипы продукции местных производителей.
Повышение узнаваемости кожевниковских брендов, рост отгружаемой за пределы района продукции
</t>
  </si>
  <si>
    <t>Промышленные и сельскохозяйственные предприятия района</t>
  </si>
  <si>
    <t>7. Мероприятия по реализации направления «Развитие инфраструктуры района»</t>
  </si>
  <si>
    <t>7.1</t>
  </si>
  <si>
    <t>Формирование условий для развития транспортной инфраструктуры района</t>
  </si>
  <si>
    <t>Разработка и реализация муниципальной программы «Развитие и модернизация дорожной сети МО «Кожевниковский район»</t>
  </si>
  <si>
    <t>Увеличение протяженности внутрирайонных дорог, соответствующих нормативным требованиям</t>
  </si>
  <si>
    <r>
      <rPr>
        <b/>
        <sz val="11"/>
        <rFont val="Times New Roman"/>
        <family val="1"/>
        <charset val="204"/>
      </rPr>
      <t>Крейцвальд А.Г.</t>
    </r>
    <r>
      <rPr>
        <sz val="11"/>
        <rFont val="Times New Roman"/>
        <family val="1"/>
        <charset val="204"/>
      </rPr>
      <t>-отдел муниципального хозяйства</t>
    </r>
  </si>
  <si>
    <t>7.2</t>
  </si>
  <si>
    <t xml:space="preserve">Формирование условий для повышения энергоэффективности и снижения энергопотребления на территории Кожевниковского района </t>
  </si>
  <si>
    <t>Реализация муниципальной программы «Энергосбережение и повышение энергетической эффективности на территории Кожевниковского района на 2014 –2017 годы и на перспективу до 2020 года»</t>
  </si>
  <si>
    <t>2417,3</t>
  </si>
  <si>
    <t>Повышение эффективности использования инженерной инфраструктуры, водоснабжения и водоотведения, теплоснабжения  и электросетей</t>
  </si>
  <si>
    <r>
      <rPr>
        <b/>
        <sz val="11"/>
        <rFont val="Times New Roman"/>
        <family val="1"/>
        <charset val="204"/>
      </rPr>
      <t>Крейцвальд А.Г</t>
    </r>
    <r>
      <rPr>
        <sz val="11"/>
        <rFont val="Times New Roman"/>
        <family val="1"/>
        <charset val="204"/>
      </rPr>
      <t>.- отдел муниципального хозяйства</t>
    </r>
  </si>
  <si>
    <t>304,9</t>
  </si>
  <si>
    <t>7.3</t>
  </si>
  <si>
    <t>Обеспечение жилищного строительства земельными участками и объектами коммунальной инфраструктуры</t>
  </si>
  <si>
    <t>Подготовка земельных участков для осуществления застройки, обеспечение их инженерными коммуникациями</t>
  </si>
  <si>
    <t>200</t>
  </si>
  <si>
    <t>Подготовленные участки под застройку</t>
  </si>
  <si>
    <r>
      <rPr>
        <b/>
        <sz val="11"/>
        <rFont val="Times New Roman"/>
        <family val="1"/>
        <charset val="204"/>
      </rPr>
      <t>Карпова О.Б</t>
    </r>
    <r>
      <rPr>
        <sz val="11"/>
        <rFont val="Times New Roman"/>
        <family val="1"/>
        <charset val="204"/>
      </rPr>
      <t>. -Отдел земельных ресурсов и информационного обеспечения градостроительной деятельности</t>
    </r>
  </si>
  <si>
    <t>7.4</t>
  </si>
  <si>
    <t>Развитие электрических сетей в Кожевниковском районе</t>
  </si>
  <si>
    <t xml:space="preserve">Реконструкция уличного освещения в с.Старая Ювала и с.Песочнодуброка
</t>
  </si>
  <si>
    <t>реконструкция 830 м электрических сетей (137 чел)</t>
  </si>
  <si>
    <r>
      <rPr>
        <b/>
        <sz val="11"/>
        <rFont val="Times New Roman"/>
        <family val="1"/>
        <charset val="204"/>
      </rPr>
      <t>Крейцвальд А.Г.</t>
    </r>
    <r>
      <rPr>
        <sz val="11"/>
        <rFont val="Times New Roman"/>
        <family val="1"/>
        <charset val="204"/>
      </rPr>
      <t xml:space="preserve"> -Отдел муниципального хозяйства, Главы поселений</t>
    </r>
  </si>
  <si>
    <t>7.5</t>
  </si>
  <si>
    <t>Развитие водоснабжения в Кожевниковском районе</t>
  </si>
  <si>
    <t>Реконструкция сети водоснабжения по ул.Ленина с. Уртам</t>
  </si>
  <si>
    <t>реконструкция 1,131км водопроводных сетей (120 чел.)</t>
  </si>
  <si>
    <t>Отдел муниципального хозяйства, Главы поселений</t>
  </si>
  <si>
    <t>МБ- тыс.руб.</t>
  </si>
  <si>
    <t>Реконструкция наружных сетей водопровода по ул. Комсомольской с. Уртам</t>
  </si>
  <si>
    <t>реконструкция 0,4 км водопроводных сетей (12 чел.)</t>
  </si>
  <si>
    <t>МБ -тыс. руб.</t>
  </si>
  <si>
    <t>Реконструкция водопровода по ул. 30 лет Победы с. Старая Ювала</t>
  </si>
  <si>
    <t>ФБ -тыс. руб.</t>
  </si>
  <si>
    <t>7.6</t>
  </si>
  <si>
    <t>Развитие газоснабжения Кожевниковского района</t>
  </si>
  <si>
    <t xml:space="preserve">Газоснабжение в с. Кожевниково (2 оч., 2-й этап) пусковой комплекс 2,9,11,12 </t>
  </si>
  <si>
    <t>Обеспечение сетевым газом (284 чел.) 4,4км.; (2п.к. пер.Колхозный, ул.Мичурина, пер.Дзержинский, ул. Зеленая;  9п.к. ул. Садовая, Некрасова, пер. Совхозный; 11п.к. - ул.Мичурина, Покрышкина, Бытовая, пер.Дорожный, ул.Мелиоративная; 12пк -ул. Обская,Красная Горка, Красноармейская, пер.Пионерский, Мирный )</t>
  </si>
  <si>
    <t>Отдел муниципального хозяйства</t>
  </si>
  <si>
    <t>7.7</t>
  </si>
  <si>
    <t>Разработка проектно-сметной документации объектов кап.строительства муниципальной собственности</t>
  </si>
  <si>
    <t>Реконструкция уличного освещения в с. Старая Ювала</t>
  </si>
  <si>
    <r>
      <rPr>
        <b/>
        <sz val="11"/>
        <rFont val="Times New Roman"/>
        <family val="1"/>
        <charset val="204"/>
      </rPr>
      <t>Зеленьчуков ВН-</t>
    </r>
    <r>
      <rPr>
        <sz val="11"/>
        <rFont val="Times New Roman"/>
        <family val="1"/>
        <charset val="204"/>
      </rPr>
      <t xml:space="preserve">Глава Ювалинского СП; </t>
    </r>
    <r>
      <rPr>
        <b/>
        <sz val="11"/>
        <rFont val="Times New Roman"/>
        <family val="1"/>
        <charset val="204"/>
      </rPr>
      <t>Вакурин В.И</t>
    </r>
  </si>
  <si>
    <t>ПСД инженерной инфраструктуры жилых микрорайонов "Молодежный" и "Коммунальный" в с. Кожевниково</t>
  </si>
  <si>
    <r>
      <rPr>
        <b/>
        <sz val="11"/>
        <rFont val="Times New Roman"/>
        <family val="1"/>
        <charset val="204"/>
      </rPr>
      <t>Малолетко АА-</t>
    </r>
    <r>
      <rPr>
        <sz val="11"/>
        <rFont val="Times New Roman"/>
        <family val="1"/>
        <charset val="204"/>
      </rPr>
      <t xml:space="preserve">Глава Кожевниковского сельского поселения;  </t>
    </r>
    <r>
      <rPr>
        <b/>
        <sz val="11"/>
        <rFont val="Times New Roman"/>
        <family val="1"/>
        <charset val="204"/>
      </rPr>
      <t>Вакурин В.И.</t>
    </r>
  </si>
  <si>
    <t>8. Мероприятия по реализации направления «Развитие инновационной деятельности в районе»</t>
  </si>
  <si>
    <t>8.1</t>
  </si>
  <si>
    <t>Внедрение новых технологий в с/х производство</t>
  </si>
  <si>
    <t>Приобретение высокотехнологичного оборудования, внедрение прогрессивных технологий в растениеводстве и животноводстве</t>
  </si>
  <si>
    <t>внебюджетные, тыс.руб.</t>
  </si>
  <si>
    <t>Увеличение производства зерна, молока, мяса (ОООПодсобное-доильный цех-20млн.руб; КФХ Прокопьева-переработка козьего молока-5млн.руб)</t>
  </si>
  <si>
    <r>
      <rPr>
        <b/>
        <sz val="11"/>
        <rFont val="Times New Roman"/>
        <family val="1"/>
        <charset val="204"/>
      </rPr>
      <t xml:space="preserve">Андреев М.В. </t>
    </r>
    <r>
      <rPr>
        <sz val="11"/>
        <rFont val="Times New Roman"/>
        <family val="1"/>
        <charset val="204"/>
      </rPr>
      <t>Управление по социально-экономическому развитию села; Сельхоз. предприятия района (ООО"Подсобное"; КФХПрокопьева ГА)</t>
    </r>
  </si>
  <si>
    <t>8.2</t>
  </si>
  <si>
    <t>Разведение высокопродуктивных пород животных</t>
  </si>
  <si>
    <t>Развитие селекционного животноводства на базе ООО "Вайвод и К"</t>
  </si>
  <si>
    <t>Увеличение производства мяса (приобретение 280 голов)</t>
  </si>
  <si>
    <r>
      <rPr>
        <b/>
        <sz val="11"/>
        <rFont val="Times New Roman"/>
        <family val="1"/>
        <charset val="204"/>
      </rPr>
      <t xml:space="preserve">Андреев М.В. </t>
    </r>
    <r>
      <rPr>
        <sz val="11"/>
        <rFont val="Times New Roman"/>
        <family val="1"/>
        <charset val="204"/>
      </rPr>
      <t>Управление по социально-экономическому развитию села; ООО "Вайвод и К"</t>
    </r>
  </si>
  <si>
    <t>9. Мероприятия по реализации направления «Развитие рынка труда Кожевниковского района»</t>
  </si>
  <si>
    <t>9.1</t>
  </si>
  <si>
    <t>Использование потенциала региональных целевых программ  для реализации данного стратегического направления</t>
  </si>
  <si>
    <t>Реализация МП «Патриотическое воспитание граждан на территории Кожевниковского района на 2011 - 2015 годы»</t>
  </si>
  <si>
    <t>Обеспечение рынка труда специалистами востребованных специальностей</t>
  </si>
  <si>
    <t>отдел по культуре, молодежной политике и связям с общественностью</t>
  </si>
  <si>
    <t>9.2</t>
  </si>
  <si>
    <t>Содействие ориентации молодежи на местный рынок труда</t>
  </si>
  <si>
    <t>Формирование реестра профессий, специальностей и видов деятельности, потенциально востребованных на рынке.</t>
  </si>
  <si>
    <t>Наличие информационной базы для работы по профессиональной ориентации молодежи</t>
  </si>
  <si>
    <t>отдел по культуре, молодежной политике и связям с общественностью, администрация Кожевниковского техникума агробизнеса
Директоры общеобразовательных школ и учреждений дополнительного образования</t>
  </si>
  <si>
    <t>Мероприятия по профессиональной ориентации и подготовке к трудовой деятельности подростков (уроки труда в школах, сетевое трудовое обучение, стажировки и практика на предприятиях).</t>
  </si>
  <si>
    <t>Систематизация работы с молодежью по профориентации</t>
  </si>
  <si>
    <t>9.3</t>
  </si>
  <si>
    <t>Создание условий для развития предпринимательской инициативы и самозанятости населения</t>
  </si>
  <si>
    <t>Активизация работы Кожевниковского бизнес-инкубатора</t>
  </si>
  <si>
    <t>Увеличение количества малых предприятий и индивидуальных предпринимателей в приоритетных сферах экономики района</t>
  </si>
  <si>
    <t>МБУ "КБИ", Администрация района</t>
  </si>
  <si>
    <t>9.4</t>
  </si>
  <si>
    <t>Строительство (приобретение) жилых помещений в населенных пунктах Чилинского сельского поселения для обеспечения жильем молодых семей и молодых специалистов</t>
  </si>
  <si>
    <t>Строительство благоустроенного 12-ти квартирного дома</t>
  </si>
  <si>
    <t xml:space="preserve">Благоустроенное жилье 
920 кв.м
</t>
  </si>
  <si>
    <r>
      <rPr>
        <b/>
        <sz val="11"/>
        <rFont val="Times New Roman"/>
        <family val="1"/>
        <charset val="204"/>
      </rPr>
      <t>Гаврилов СА -</t>
    </r>
    <r>
      <rPr>
        <sz val="11"/>
        <rFont val="Times New Roman"/>
        <family val="1"/>
        <charset val="204"/>
      </rPr>
      <t>Чилинское сельское поселение</t>
    </r>
  </si>
  <si>
    <t>10. Мероприятия по реализации направления «Развитие социальной сферы Кожевниковского района»</t>
  </si>
  <si>
    <t>10.1</t>
  </si>
  <si>
    <t xml:space="preserve">Создание нормативной базы сохранения культурного наследия района и работы с детьми и молодежью </t>
  </si>
  <si>
    <t>Разработка и реализация муниципальной программы «Развитие краеведения как основы формирования благоприятной культурной среды района».</t>
  </si>
  <si>
    <t xml:space="preserve">Систематизация краеведческой работы в районе
Привлечение бюджетных и внебюджетных средств
</t>
  </si>
  <si>
    <t>отдел по культуре, молодежной политике и связям с общественностью, отдел образования</t>
  </si>
  <si>
    <t xml:space="preserve">Разработка и реализация муниципальной программы  по организации отдыха и оздоровления детей </t>
  </si>
  <si>
    <t xml:space="preserve">Повышение социальной защищенности детей </t>
  </si>
  <si>
    <t>отдел образования</t>
  </si>
  <si>
    <t>10.2</t>
  </si>
  <si>
    <t xml:space="preserve">Формирование доступной для инвалидов среды жизнедеятельности </t>
  </si>
  <si>
    <t>Организация безбарьерной архитектуры социальных учреждений и организаций потребительского рынка, обеспечение инвалидов техническими средствами передвижения и др.</t>
  </si>
  <si>
    <t>Социальная адаптация инвалидов</t>
  </si>
  <si>
    <t>Администрация Кожевниковского района</t>
  </si>
  <si>
    <t>10.3</t>
  </si>
  <si>
    <t>Создание кабинета медицинской профилактики в Кожевниковской ЦРБ</t>
  </si>
  <si>
    <t>Разработка проекта создания и оснащения необходимым оборудованием кабинета медицинской профилактики</t>
  </si>
  <si>
    <t>Повышение удовлетворенности населения качеством оказания медицинской помощи</t>
  </si>
  <si>
    <t>Кожевниковская ЦРБ</t>
  </si>
  <si>
    <t>10.4</t>
  </si>
  <si>
    <t>Внедрение выездной формы оказания специализированной медицинской помощи особенно для населенных пунктов, отдаленных от районного центра.</t>
  </si>
  <si>
    <t>Организация мобильных бригад</t>
  </si>
  <si>
    <t>Администрация района, Кожевниковская ЦРБ</t>
  </si>
  <si>
    <t>10.5</t>
  </si>
  <si>
    <t>Повышение профессионального уровня медицинских работников на основе системы непрерывного образования и использования потенциала СибГМУ.</t>
  </si>
  <si>
    <t>Направление врачей в СибГМУ на циклы повышения квалификации согласно учебно-производственному плану бюджетных циклов</t>
  </si>
  <si>
    <t>ОБ- тыс. руб.</t>
  </si>
  <si>
    <t>10.6</t>
  </si>
  <si>
    <t>Содействие реализации творческого потенциала населения района, возрождению и внедрению художественных ремесел, фольклора</t>
  </si>
  <si>
    <t>Проведение районных фестивалей и сельских творческих олимпиад, популяризирующих ремесла и фольклор; участие лучших коллективов и мастеров в областных мероприятиях.</t>
  </si>
  <si>
    <t>МБ- тыс. руб.</t>
  </si>
  <si>
    <t>Повышение значимости культурных традиций в жизни района</t>
  </si>
  <si>
    <t>Администрация района, учреждения культуры, учреждения дополнительного образования детей</t>
  </si>
  <si>
    <t>10.7</t>
  </si>
  <si>
    <t>Дальнейшее развитие детско-юношеского спорта</t>
  </si>
  <si>
    <t xml:space="preserve">Развитие материально-технической базы,
совершенствование организационно-методического обеспечения учебно-тренировочного процесса, в Кожевниковской ДЮСШ
</t>
  </si>
  <si>
    <t xml:space="preserve">Улучшение показателей районных спортсменов
Увеличение численности детей, занимающихся спортом
</t>
  </si>
  <si>
    <t>Администрация района, руководство Кожевниковской ДЮСШ</t>
  </si>
  <si>
    <t>10.8</t>
  </si>
  <si>
    <t xml:space="preserve">Привлечение всех групп населения района к занятиям физической культурой и развития спорта высших достижений </t>
  </si>
  <si>
    <t>Работа с учащимися средних школ (ознакомление с работой секций ДЮСШ в целях привлечения перспективных детей к занятиям спортом).</t>
  </si>
  <si>
    <t>Увеличение числа жителей района, систематически занимающихся физкультурой и спортом</t>
  </si>
  <si>
    <t>Администрация района, руководство Кожевниковской ДЮСШ, учреждения общего образования</t>
  </si>
  <si>
    <t>Закупки современного спортинвентаря, организация проката, полное укомплектование сборных команд по современным стандартам.</t>
  </si>
  <si>
    <t>Улучшение показателей района на областных, зональных и федеральных соревнованиях</t>
  </si>
  <si>
    <t>10.9</t>
  </si>
  <si>
    <t>Создание новых мест в образовательных учреждениях, реализующих программы дошкольного образования</t>
  </si>
  <si>
    <t>Создание дополнительных мест в действующих образовательных учреждениях (80 мест)Базой, Новопокровка, Малиновка</t>
  </si>
  <si>
    <t>Реализация ГП «Обеспечение доступности и развития дошкольного образования в Томской области на 2013 – 2017 годы»</t>
  </si>
  <si>
    <t>10.10</t>
  </si>
  <si>
    <t>Строительство общеобразовательных учреждений</t>
  </si>
  <si>
    <t>Завершение строительства СОШ №2 на 440 ученических мест в с. Кожевниково</t>
  </si>
  <si>
    <t>ФБ- тыс. руб.</t>
  </si>
  <si>
    <t>Реализация ГП «Устойчивое развитие сельских территорий Томской области до 2020 года». Ввод на 440 мест</t>
  </si>
  <si>
    <t>отдел муниципального хозяйства, отдел образования</t>
  </si>
  <si>
    <t>Строительство детского сада в с. Кожевниково на 145 мест</t>
  </si>
  <si>
    <t>инвестиции, тыс.руб. (частное партнерство)</t>
  </si>
  <si>
    <t>Обеспечение условий для детей дошкольного возраста в количестве 145 мест</t>
  </si>
  <si>
    <t>инвесторы</t>
  </si>
  <si>
    <t>10.11</t>
  </si>
  <si>
    <t>Благоустройство сельских территорий</t>
  </si>
  <si>
    <t>Проект «Моя деревенька» в с.Батурино</t>
  </si>
  <si>
    <t>Повышения уровня благоустройства в сельских поселениях</t>
  </si>
  <si>
    <t>Предприниматели, Глава Чилинского сельского поселения</t>
  </si>
  <si>
    <t>10.12</t>
  </si>
  <si>
    <t>Восстановление историко-культурных памятников, храмов</t>
  </si>
  <si>
    <t xml:space="preserve">Проект по восстановлению православного храма «Иконы Иверской Божьей Матери»
в с. Чилино
</t>
  </si>
  <si>
    <t>Восстановление архитектурно-исторического памятника</t>
  </si>
  <si>
    <t>Проект «Славянско-татарская культура» в с.Батурино</t>
  </si>
  <si>
    <t>Расширение возможностей реализации духовно-культурных интересов населения</t>
  </si>
  <si>
    <t>Всего мероприятий  по СЭР в 2014 году</t>
  </si>
  <si>
    <t>Финансовое обеспечение СЭР на 2014 год</t>
  </si>
  <si>
    <t>Ознакомлен ___________ Андреев МВ</t>
  </si>
  <si>
    <t>отдел муниципального хозяйства</t>
  </si>
  <si>
    <t>Отдел по культуре молодежной политике и связям с общественностью</t>
  </si>
  <si>
    <t>Приложение к постановлению Администрации Кожевниковского района от 12.03.2014 № 147</t>
  </si>
  <si>
    <t>План</t>
  </si>
  <si>
    <t>Факт</t>
  </si>
  <si>
    <t>Полученные результаты</t>
  </si>
  <si>
    <t>Программа разработана но не утверждена</t>
  </si>
  <si>
    <t>Потрачено 40 т. Руб.  На соревнования среди сельских поселений по сбору молока от населения; 40 т. Руб. ярмарка сельских поселений на творческих отчетах</t>
  </si>
  <si>
    <t>Не все сельхозтоваропроизводители могут взять кредиты на осуществление сельскохозяйственной деятельности в 2014 году по причине большой закредитованности организаций</t>
  </si>
  <si>
    <t>Оклонение по причине неуплаты по кредитам денежных средств с/х организациями в банки</t>
  </si>
  <si>
    <t>в связи с финансовыми трудностями с/х предприятий</t>
  </si>
  <si>
    <t>ООО Подсобное не запустило проект по доильному залу на 500 голов.</t>
  </si>
  <si>
    <t>Разработка и реализация  инвестиционного проекта на территории района ( строительство убойного цеха с. Чилино)</t>
  </si>
  <si>
    <t xml:space="preserve"> В с. Чилино на базе КФХ Летяжье была создана база-практика для студентов вузов и средних специальных учебных заведений на работу </t>
  </si>
  <si>
    <t>Привлечение денежных средст из областного бюджета</t>
  </si>
  <si>
    <t>принятие программы считаем не целесобразно на данном этапе</t>
  </si>
  <si>
    <t>инвестиции, тыс.руб</t>
  </si>
  <si>
    <t xml:space="preserve">Заключено 8 договоров на обучение, долгосрочные договора на подготовку специалистов </t>
  </si>
  <si>
    <t>прошли обучение 3 специалиста</t>
  </si>
  <si>
    <t>На участие в гранте принимали участие 4 кандидата в 2014 г. , выиграл 1 участник по гранту начинающий фермер Алексеенко Сергей Геннадьевич, планирует создать 1 мини-ферму</t>
  </si>
  <si>
    <t xml:space="preserve"> Под индивидуальную жилищную застройку сформировано 26 земельных участков</t>
  </si>
  <si>
    <t>отсутствие финансирования</t>
  </si>
  <si>
    <t>программа отсутствует</t>
  </si>
  <si>
    <t>не разработана</t>
  </si>
  <si>
    <t xml:space="preserve">Финансовая поддержка граждан желающих улучшить жилищные условия, проживающих в сельской местности, в том числе молодых семей и молодых специалистов по программе Устойчивое развитие сельских территорий </t>
  </si>
  <si>
    <t>Совет по инвестициям при Главе Кожевниковского района не проводился, в связи с отсутствием инвесторов</t>
  </si>
  <si>
    <t>отсутствие инвесторов</t>
  </si>
  <si>
    <t>программа не разработана</t>
  </si>
  <si>
    <t>планируется создание цеха в Уртамском СП и Чилиноском СП</t>
  </si>
  <si>
    <t>координационный совет при администрации по развитию туризма не создан</t>
  </si>
  <si>
    <t>В районе функционируют 24 учреждения культурно-досугового типа, 22 сельских библиотеки, детская школа искусств с филиалом в с. Уртам, спортивно-оздоровительный центр "Колос"</t>
  </si>
  <si>
    <t>48 учреждений</t>
  </si>
  <si>
    <t>не исполнено</t>
  </si>
  <si>
    <t>Подготовка ПСД на реализацию энергоэффективных проектах в учреждениях, реализация мероприятия "Школьное окно"</t>
  </si>
  <si>
    <t>в стадии разработки</t>
  </si>
  <si>
    <t>исполнено</t>
  </si>
  <si>
    <t>исполнено частично</t>
  </si>
  <si>
    <t>ООО «Пивоварня Кожевниково»</t>
  </si>
  <si>
    <t>Исполнено</t>
  </si>
  <si>
    <t>Всего мероприятий</t>
  </si>
  <si>
    <t>исполнено мероприятий</t>
  </si>
  <si>
    <t xml:space="preserve">Программа по туризму и турпаспорт в стадии доработки. </t>
  </si>
  <si>
    <t xml:space="preserve">Провести совещание с местными производителями и специалистами Аграрного центра,  проинформировать о продвижении продукции через их портал. </t>
  </si>
  <si>
    <t>для актуализация областного реестра инвестиционных площадок ежегодно напрвляем информацию о площадках расположенных на территории Кожевниковского района</t>
  </si>
  <si>
    <t>не предоставлялись</t>
  </si>
  <si>
    <r>
      <rPr>
        <b/>
        <sz val="11"/>
        <rFont val="Times New Roman"/>
        <family val="1"/>
        <charset val="204"/>
      </rPr>
      <t>Карпова О.Б</t>
    </r>
    <r>
      <rPr>
        <sz val="11"/>
        <rFont val="Times New Roman"/>
        <family val="1"/>
        <charset val="204"/>
      </rPr>
      <t xml:space="preserve">. -Отдел земельных ресурсов и информационного обеспечения градостроительной деятельности. </t>
    </r>
    <r>
      <rPr>
        <b/>
        <sz val="11"/>
        <rFont val="Times New Roman"/>
        <family val="1"/>
        <charset val="204"/>
      </rPr>
      <t xml:space="preserve">Вакурин В.И. </t>
    </r>
  </si>
  <si>
    <t>Участвовали в 9 областных конкуурсах фестивалях и праздниках, провели 8 районных конкурсов и 8 творческих отчетов сельских поселений</t>
  </si>
  <si>
    <t>Активизация работы Кожевниковского бизнес-инкубатора:</t>
  </si>
  <si>
    <t>1)Субъекты малого и среднего предпринимательства (далее СМП), физические лица, привлеченные к участию в мероприятиях, организованных МБУ «КБИ»</t>
  </si>
  <si>
    <t>2)Количество публикаций в СМИ о деятельности бизнес-инкубатора, компаний-резидентов, реализуемых мероприятиях, возможностях для развития бизнеса</t>
  </si>
  <si>
    <t>3)Количество мероприятий  для субъектов малого предпринимательства, организованных МБУ «КБИ» (совещания, семинары, круглые столы, тематические конференции и т.д.)</t>
  </si>
  <si>
    <t>Всего мероприятий по плану в т.ч.:</t>
  </si>
  <si>
    <t>Создание дополнительных мест в действующих образовательных учреждениях (45  мест) Базой, Новопокровка, Малиновка</t>
  </si>
  <si>
    <t>объявлен аукцион</t>
  </si>
  <si>
    <t>Улучшение показателей района на областных, зональных и федеральных соревнованиях: на зимних играх "Снежные узоры"- 1 место; летние игры "Стадион для всех" - 4 место.</t>
  </si>
  <si>
    <t xml:space="preserve">Ремонт системы отопления- 215,416 тыс.рублей, приобретены проф.листы для перекрытия крыши - 50,000 тыс.рублей, электромонтажные работы- 5,991 рублей, установка пожарной сигнализации в помещении гаража 14,736 рублей                                       Увеличение численности детей , занимающихся спортом ( 2013 год - 343 обучающихся, 2014 год - 354 обучающихся).  </t>
  </si>
  <si>
    <t>В учебно-производственном плане СибГМу на 2014 год нет  цикла повышения квалификации, необходимого для  ОГБУЗ "Кожевниковская РБ", в связи с этим врачи направлялись в другие учебные заведения для повышение профессионального уровня</t>
  </si>
  <si>
    <t>организована мобильная бригада для еженедельных выездов в населенные пункты района</t>
  </si>
  <si>
    <t>кабинет не оснащен необходимым оборудованием из-за отсутствия финансирования</t>
  </si>
  <si>
    <t>кабинет медицинской профилактики открыт</t>
  </si>
  <si>
    <t xml:space="preserve">Проведен анализ воды в р. Базойка для разработки ПСД по очистке реки и  проведено частичное исследование иловых отложений. </t>
  </si>
  <si>
    <t>Приобретено и запущено 100кг малька рыбы в р. Челинушку.</t>
  </si>
  <si>
    <t>проведен 2-х дневного совещания-семинара по развитию сельского туризма с привлечением специалистов компании "Зеленый дом" (Алтай)</t>
  </si>
  <si>
    <t>Райпотребсоюз в 2014 году закупку оборудования не планирует.</t>
  </si>
  <si>
    <t>выделение и оформление земельного участка под развитие сельского туризма по ул. Лесная, 2-5га.; строительство водовода к площадке, 450м.; строительство водовода к гостиничным домикам 160м.; проведение работ по планировке земельного участка на площадке "Моя деревенька" под культурно-массовые мероприятия -3,8га; строительство 4 домиков (3 дома+баня); строительство линии электропередач к площадке</t>
  </si>
  <si>
    <t>Восстановление архитектурно-исторического памятника (проводится реконструкция Храма в с. Чилино)</t>
  </si>
  <si>
    <t>Участие в межрегиональном празднике Сабантуй" (Новосибирская обл., д. Юрт-Балык); участие в Федеральном празднике "Сабантуй" г. Томск; организация и проведение межрегионального праздника "Сабантуй-Праздник плуга" с. Батурино</t>
  </si>
  <si>
    <t>Финансовое обеспечения направления</t>
  </si>
  <si>
    <t>Федеральный бюджет</t>
  </si>
  <si>
    <t>Областной бюджет</t>
  </si>
  <si>
    <t>Местный бюджет</t>
  </si>
  <si>
    <r>
      <t>Ф</t>
    </r>
    <r>
      <rPr>
        <b/>
        <sz val="12"/>
        <rFont val="Times New Roman"/>
        <family val="1"/>
        <charset val="204"/>
      </rPr>
      <t>инансовое обеспечение направления</t>
    </r>
  </si>
  <si>
    <t>Финасовое обеспечение направления</t>
  </si>
  <si>
    <t xml:space="preserve">финансовое обеспечение </t>
  </si>
  <si>
    <t>=F277+F241+F217+F198+F163+F133+F103+F78+F56</t>
  </si>
  <si>
    <t>=F278+F242+F218+F199+F164+F134+F104+F79+F57</t>
  </si>
  <si>
    <t>=F280+F244+F220+F201+F166+F136+F106+F81+F59</t>
  </si>
  <si>
    <t>отклонение</t>
  </si>
  <si>
    <t>% исполнения</t>
  </si>
  <si>
    <t>средний % исполнения</t>
  </si>
  <si>
    <t>Привлечение средств из федерального бюджета субсидии на 1 килограмм реализ молока- 9664 т. Руб. ЗАО Дубровское, ООО Вороновское, ООО Подсобное, СПК Весна, СПК Восход, ; затраты на 1 гектар 27103 т.руб все с/х организации включая КФХ.</t>
  </si>
  <si>
    <t xml:space="preserve"> Субсидии на КФХ и ИП техосн. - 3 353 т. руб. КФХ "Летяжье", КФХ Дудкин Д.Н., КФХ Алексенко С.Г., ФХ Прокопьевой Г.А., КФХ Невмержицкая Л.В.; на 1 килограмм реализ молока 49 225  т. руб. ЗАО Дубровское, ЗАО Зайцевское, ЗАО Сибирское, ЗАО Томь, СПК Восход, СПК Весна, ООО Вороновское, ООО Малиновское, ОООНадежда, ООО Подсобное, КФХ Барис В.И., КФХ Дудкин Д.Н., КФХ Васильева Н.А., КФХ Конева Е.Г.; затраты на 1 гектар - 14214 т. руб. все с/х организации включая КФХ</t>
  </si>
  <si>
    <t xml:space="preserve">Программа разработана и утверждена постановлением № 810 от 12.09.2013 г.  </t>
  </si>
  <si>
    <t>Субсидии на ЛПХ затр. На 1 голову - 2 865 т.руб.; техоснащение 2761 т.руб.</t>
  </si>
  <si>
    <t>Проведено 8 ярмарок сельских поселений</t>
  </si>
  <si>
    <t>Посевные площади уменьшелись на 50% (ООО Авангард в 2014 году засеяло  600 га рапса, (2013г. - 1200 га) Произведено за 2014 год:  рапсового масла- 3120т; рапсового жмыха - 4973т.</t>
  </si>
  <si>
    <t>В Чилинском СП проводится реконструкция цеха под забой скота- 150кв.м., проведен водопровод и линия электропередач к цеху. Открытие цеха планируется до 25.03.2015г. Планируется ввести 3 цеха: 1(механический участок) - 12 чел, 2(забойный цех) - 6 чел., 3(цех переработки молока и овощей) - 25 человек. Итого открыть 43 раб места</t>
  </si>
  <si>
    <t>Работу по строительству убойного цеха планируют завержить в 2015 году</t>
  </si>
  <si>
    <t>В Уртамском СП оформляются документы на строительство. В Чилинском СП убойный цех планируется открыть до 25.03.2015г.</t>
  </si>
  <si>
    <t>Произведено пива - 772,914 тыс. декалитров на сумму 297,7 млн. руб., пивных напитков - 118,682 тыс. декалитров на сумму 60,040 млн.руб., кваса - 22,347 тыс. декалитров на сумму 9,338 млн.руб., питьевой воды - 1,279 тыс. декалитров на сумму 22,56 тыс. рублей, лимонада -29,204 тыс.декалитров на сумму 3,714 млн.рублей</t>
  </si>
  <si>
    <t>ИП Боровский приобрел рефрижератор для хранения рыбы и морозильное оборудование</t>
  </si>
  <si>
    <t>Общее число семей, улучшивших жилищные условия - 2 семьи, в том числе молодых семей и молодых специалистов, улучщивших жилищные условия - 1. Общий объем ввода (приобретения) жилья - 144,2 тыс.кв.м</t>
  </si>
  <si>
    <r>
      <t xml:space="preserve">Зарегистрированные торговые знаки, логотипы продукции местных производителей, (ООО "Пивоварня Кожевниково")
</t>
    </r>
    <r>
      <rPr>
        <sz val="11"/>
        <color rgb="FFFF0000"/>
        <rFont val="Times New Roman"/>
        <family val="1"/>
        <charset val="204"/>
      </rPr>
      <t/>
    </r>
  </si>
  <si>
    <t>42 участка предоставлены на праве аренды и 8 участков в собственность, участки не обеспечены инженерной инфраструктурой</t>
  </si>
  <si>
    <t>ПСД инженерной инфраструктуры жилых микрорайонов "Коммунальный" в с. Кожевниково</t>
  </si>
  <si>
    <t>реконструкция 1,135км водопроводных сетей (120 чел.)</t>
  </si>
  <si>
    <t>реконструкция 0,257 км водопроводных сетей (12 чел.)</t>
  </si>
  <si>
    <t>Обеспечение сетевым газом (284 чел.) 4,568км.; (2п.к. пер.Колхозный, ул.Мичурина, пер.Дзержинский, ул. Зеленая;  9п.к. ул. Садовая, Некрасова, пер. Совхозный; 11п.к. - ул.Мичурина, Покрышкина, Бытовая, пер.Дорожный, ул.Мелиоративная; 12пк -ул. Обская,Красная Горка, Красноармейская, пер.Пионерский, Мирный )</t>
  </si>
  <si>
    <t>экономия с аукциона</t>
  </si>
  <si>
    <t>Реализация ГП «Обеспечение доступности и развития дошкольного образования в Томской области на 2013 – 2017 годы»                              В МОУ Новопокровская ООШ после проведения аукциона с 30.12.2014 заключили договор на проведение капитального ремонта, МОУ Базойская СОШ, МБОУ Малиновская ООШ проведен кап.ремонт, приобретено оборудование, нет заключения Роспотребнадзора.</t>
  </si>
  <si>
    <t xml:space="preserve"> оплата будет производится частями </t>
  </si>
  <si>
    <t>экономия</t>
  </si>
  <si>
    <t>Реконструкция уличного освещения в Кожевниковском районе с энергосберегающих технологий с. Песочнодубровка</t>
  </si>
  <si>
    <t>отсутствие финансирования из внебюджетных источников</t>
  </si>
  <si>
    <t xml:space="preserve">На строительство очистных сооружений для пивоваренного завода было потрачено 56,482 млн.руб. Из них: прокладка канализационной трассы и подготовка участка - 19,878 млн. руб.; покупка оборудования - 36,603млн.руб. </t>
  </si>
  <si>
    <t>Кожевниковское сельское поселение разработали программу "Малоэтажное строительство"</t>
  </si>
  <si>
    <t>программа находится в стадии согласовании и доработки.</t>
  </si>
  <si>
    <t>продление срока исполнения</t>
  </si>
  <si>
    <t>причина отклонений (способ корректировки)</t>
  </si>
  <si>
    <t>программа не утверждена. Продление срока исполнения.</t>
  </si>
  <si>
    <t>Чилинским СП разработан рекламно-информационный буклет</t>
  </si>
  <si>
    <t>ОБ-тыс.руб</t>
  </si>
  <si>
    <t xml:space="preserve">Оказание поддержки организациям, обеспечивающим эффективное функционирование системы гражданского и военно-патриотического воспитания молодежи (Совет ветеранов).   Организация и проведение мероприятий, в том числе поездок, направленных на содействие развитию детского и молодежного туризма с позновательной целью о родном крае. </t>
  </si>
  <si>
    <t>Организовано и проведено 8 поездок в г. Томск на экскурсии с позновательной целью</t>
  </si>
  <si>
    <t>Увеличение количества малых предприятий и индивидуальных предпринимателей в приоритетных сферах экономики района, на 01.01.15 – 12 человек (прошли через ЦЗН)</t>
  </si>
  <si>
    <t>4) Кол-во размещенных на площадях МБУ "КБИ" субъектов малого препринимательства</t>
  </si>
  <si>
    <t>5) Кол-во рабочих мест, созданных компаниями-резидентами и организациями, получателей поддержки в виде субсидий</t>
  </si>
  <si>
    <t>на начало года было 7 резидентов, 4 резидента расторгли договора аренты и заключили 3 новых договора</t>
  </si>
  <si>
    <t>получатели субсидий не выполняют условия основных финансоо-экономических показателей предпринимательских проектов</t>
  </si>
  <si>
    <t>6) Количество выездных мероприятий (в т.ч. Контрольных посещений) МБУ "КБИ" в организации получателей поддержки в виде субсидий</t>
  </si>
  <si>
    <r>
      <rPr>
        <b/>
        <sz val="11"/>
        <rFont val="Times New Roman"/>
        <family val="1"/>
        <charset val="204"/>
      </rPr>
      <t xml:space="preserve">Крайсман Н.А., </t>
    </r>
    <r>
      <rPr>
        <sz val="11"/>
        <rFont val="Times New Roman"/>
        <family val="1"/>
        <charset val="204"/>
      </rPr>
      <t>ОГУ"Центр социальной поддержки населения"</t>
    </r>
  </si>
  <si>
    <t>8 семей получили поддержку из них 2 семьи ввели в эксплуатацию и улучшили жилищные условия</t>
  </si>
  <si>
    <t>Андреев МВ, Вакурин В.И., Крейцвальд А.Г.</t>
  </si>
  <si>
    <t xml:space="preserve">Данное мероприятие входит в программу "Развитие образования". Кол-во детей - 1218 чел.  </t>
  </si>
  <si>
    <t>ежегодно центр занятости формирует и утверждает перечень приоритетных проффессий на год</t>
  </si>
  <si>
    <t>центр занятости населения</t>
  </si>
  <si>
    <t>Отдел образования</t>
  </si>
  <si>
    <t>Данное мероприятие предлагаем включить в программу АПК</t>
  </si>
  <si>
    <t>Администрация района, ОГБУЗ "Кожевниковская РБ"</t>
  </si>
  <si>
    <t>ОГБУЗ "Кожевниковская РБ"</t>
  </si>
  <si>
    <t>на спортинвентарь</t>
  </si>
  <si>
    <t>Систематизация работы с молодежью по профориентации в школах.</t>
  </si>
  <si>
    <t>Социальная адаптация инвалидов. Количество обеспеченных граждан 452 чел.</t>
  </si>
  <si>
    <t>ФБ- тыс.руб</t>
  </si>
  <si>
    <t>В 2014 году сельскохозяйственные организации Кожевниковского района убрали 73 558 гектар зерновх культур. Намолот зерна в бункерном весе составил 123 582 тонны, с урожайностью в среднем по району 16,8 ц/га. Надой молока составил 16 569 литров, надой на одну фуражную  корову составил в среднем по району 4485 кг., произведено мяса 824 тонн. Заготовлено сочных и грубых кормов на 1 голову - 35 кормовых ед.</t>
  </si>
  <si>
    <t xml:space="preserve"> проект "Кедровник"для организации переработки ореха не разработан</t>
  </si>
  <si>
    <t>Завершение строительство на 2015 год</t>
  </si>
  <si>
    <t>Финансирование не предусмотрено</t>
  </si>
  <si>
    <t>Реконструкция уличного освещения Статоювалинского сельского поселения Кожевниковского района с применением энергосберегающих технологий</t>
  </si>
  <si>
    <t xml:space="preserve">реконструкция 10,1 км электрических сетей </t>
  </si>
  <si>
    <t>исп. Акулова Е.Г.</t>
  </si>
  <si>
    <t>Мониторинг исполнения Плана реализации Стратегии социально-экономического развития Кожевниковского района по состоянию на 31.12.2014г.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</si>
</sst>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Cyr"/>
      <charset val="204"/>
    </font>
    <font>
      <sz val="11"/>
      <name val="Times New Roman"/>
      <family val="1"/>
      <charset val="204"/>
    </font>
    <font>
      <b/>
      <sz val="11"/>
      <name val="Times New Roman"/>
      <family val="1"/>
      <charset val="204"/>
    </font>
    <font>
      <sz val="11"/>
      <name val="Arial Cyr"/>
      <charset val="204"/>
    </font>
    <font>
      <sz val="16"/>
      <name val="Times New Roman"/>
      <family val="1"/>
      <charset val="204"/>
    </font>
    <font>
      <b/>
      <sz val="16"/>
      <name val="Times New Roman"/>
      <family val="1"/>
      <charset val="204"/>
    </font>
    <font>
      <sz val="12"/>
      <name val="Times New Roman"/>
      <family val="1"/>
      <charset val="204"/>
    </font>
    <font>
      <sz val="10"/>
      <name val="Times New Roman"/>
      <family val="1"/>
      <charset val="204"/>
    </font>
    <font>
      <b/>
      <sz val="10"/>
      <name val="Arial Cyr"/>
      <charset val="204"/>
    </font>
    <font>
      <b/>
      <sz val="14"/>
      <name val="Times New Roman"/>
      <family val="1"/>
      <charset val="204"/>
    </font>
    <font>
      <b/>
      <sz val="10"/>
      <name val="Times New Roman"/>
      <family val="1"/>
      <charset val="204"/>
    </font>
    <font>
      <b/>
      <sz val="12"/>
      <name val="Times New Roman"/>
      <family val="1"/>
      <charset val="204"/>
    </font>
    <font>
      <sz val="9"/>
      <name val="Times New Roman"/>
      <family val="1"/>
      <charset val="204"/>
    </font>
    <font>
      <sz val="11"/>
      <color rgb="FFFF0000"/>
      <name val="Times New Roman"/>
      <family val="1"/>
      <charset val="204"/>
    </font>
    <font>
      <sz val="14"/>
      <name val="Times New Roman"/>
      <family val="1"/>
      <charset val="204"/>
    </font>
    <font>
      <i/>
      <sz val="11"/>
      <name val="Times New Roman"/>
      <family val="1"/>
      <charset val="204"/>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14"/>
        <bgColor indexed="64"/>
      </patternFill>
    </fill>
  </fills>
  <borders count="16">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691">
    <xf numFmtId="0" fontId="0" fillId="0" borderId="0" xfId="0"/>
    <xf numFmtId="0" fontId="1" fillId="0" borderId="0" xfId="0" applyFont="1" applyAlignment="1">
      <alignment horizontal="center" vertical="top"/>
    </xf>
    <xf numFmtId="0" fontId="1" fillId="0" borderId="0" xfId="0" applyFont="1" applyAlignment="1">
      <alignment vertical="top"/>
    </xf>
    <xf numFmtId="0" fontId="1" fillId="0" borderId="0" xfId="0" applyFont="1" applyFill="1" applyAlignment="1">
      <alignment horizontal="center" vertical="top"/>
    </xf>
    <xf numFmtId="0" fontId="1" fillId="0" borderId="0" xfId="0" applyFont="1" applyFill="1" applyAlignment="1">
      <alignment vertical="top"/>
    </xf>
    <xf numFmtId="0" fontId="1" fillId="0" borderId="9" xfId="0" applyFont="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vertical="top"/>
    </xf>
    <xf numFmtId="49" fontId="1" fillId="0" borderId="5" xfId="0" applyNumberFormat="1" applyFont="1" applyBorder="1" applyAlignment="1">
      <alignment vertical="top"/>
    </xf>
    <xf numFmtId="0" fontId="1" fillId="0" borderId="3" xfId="0" applyFont="1" applyBorder="1" applyAlignment="1">
      <alignment vertical="top" wrapText="1"/>
    </xf>
    <xf numFmtId="0" fontId="1" fillId="0" borderId="6" xfId="0" applyFont="1" applyBorder="1" applyAlignment="1">
      <alignment vertical="top" wrapText="1"/>
    </xf>
    <xf numFmtId="49" fontId="1" fillId="0" borderId="6" xfId="0" applyNumberFormat="1" applyFont="1" applyBorder="1" applyAlignment="1">
      <alignment vertical="top"/>
    </xf>
    <xf numFmtId="0" fontId="1" fillId="0" borderId="6"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vertical="top" wrapText="1"/>
    </xf>
    <xf numFmtId="0" fontId="1" fillId="0" borderId="1" xfId="0" applyFont="1" applyBorder="1" applyAlignment="1">
      <alignment horizontal="right" vertical="top" wrapText="1"/>
    </xf>
    <xf numFmtId="0" fontId="1" fillId="0" borderId="1" xfId="0" applyFont="1" applyBorder="1" applyAlignment="1">
      <alignment vertical="top"/>
    </xf>
    <xf numFmtId="0" fontId="1" fillId="0" borderId="5" xfId="0" applyFont="1" applyBorder="1" applyAlignment="1">
      <alignment vertical="top"/>
    </xf>
    <xf numFmtId="0" fontId="1" fillId="0" borderId="8" xfId="0" applyFont="1" applyBorder="1" applyAlignment="1">
      <alignment vertical="top" wrapText="1"/>
    </xf>
    <xf numFmtId="0" fontId="1" fillId="0" borderId="8" xfId="0" applyFont="1" applyBorder="1" applyAlignment="1">
      <alignment vertical="top"/>
    </xf>
    <xf numFmtId="0" fontId="1" fillId="0" borderId="14" xfId="0" applyFont="1" applyBorder="1" applyAlignment="1">
      <alignment vertical="top"/>
    </xf>
    <xf numFmtId="0" fontId="1" fillId="0" borderId="14" xfId="0" applyFont="1" applyBorder="1" applyAlignment="1">
      <alignment vertical="top" wrapText="1"/>
    </xf>
    <xf numFmtId="49" fontId="1" fillId="0" borderId="2" xfId="0" applyNumberFormat="1" applyFont="1" applyBorder="1" applyAlignment="1">
      <alignment vertical="top"/>
    </xf>
    <xf numFmtId="0" fontId="1" fillId="0" borderId="3" xfId="0" applyFont="1" applyFill="1" applyBorder="1" applyAlignment="1">
      <alignment vertical="top" wrapText="1"/>
    </xf>
    <xf numFmtId="0" fontId="1" fillId="0" borderId="9" xfId="0" applyFont="1" applyFill="1" applyBorder="1" applyAlignment="1">
      <alignment vertical="top" wrapText="1"/>
    </xf>
    <xf numFmtId="0" fontId="1" fillId="0" borderId="3" xfId="0" applyFont="1" applyFill="1" applyBorder="1" applyAlignment="1">
      <alignment horizontal="center" vertical="top"/>
    </xf>
    <xf numFmtId="49" fontId="1" fillId="0" borderId="2" xfId="0" applyNumberFormat="1" applyFont="1" applyFill="1" applyBorder="1" applyAlignment="1">
      <alignment vertical="top"/>
    </xf>
    <xf numFmtId="49" fontId="1" fillId="0" borderId="3" xfId="0" applyNumberFormat="1" applyFont="1" applyBorder="1" applyAlignment="1">
      <alignment vertical="top"/>
    </xf>
    <xf numFmtId="0" fontId="1" fillId="0" borderId="1" xfId="0" applyFont="1" applyBorder="1" applyAlignment="1">
      <alignment horizontal="center" vertical="top"/>
    </xf>
    <xf numFmtId="0" fontId="1" fillId="0" borderId="11" xfId="0" applyFont="1" applyBorder="1" applyAlignment="1">
      <alignment vertical="top" wrapText="1"/>
    </xf>
    <xf numFmtId="0" fontId="0" fillId="0" borderId="1" xfId="0" applyBorder="1" applyAlignment="1">
      <alignment vertical="top"/>
    </xf>
    <xf numFmtId="0" fontId="1" fillId="0" borderId="11" xfId="0" applyFont="1" applyBorder="1" applyAlignment="1">
      <alignment vertical="center" wrapText="1"/>
    </xf>
    <xf numFmtId="0" fontId="1" fillId="0" borderId="3" xfId="0" applyFont="1" applyBorder="1" applyAlignment="1">
      <alignment horizontal="right" vertical="center" wrapText="1"/>
    </xf>
    <xf numFmtId="0" fontId="2" fillId="0" borderId="3" xfId="0" applyFont="1" applyBorder="1" applyAlignment="1">
      <alignment horizontal="center" vertical="top"/>
    </xf>
    <xf numFmtId="0" fontId="1" fillId="0" borderId="3" xfId="0" applyFont="1" applyBorder="1" applyAlignment="1">
      <alignment horizontal="left" vertical="top" wrapText="1"/>
    </xf>
    <xf numFmtId="0" fontId="3" fillId="0" borderId="3" xfId="0" applyFont="1" applyBorder="1" applyAlignment="1">
      <alignment vertical="top"/>
    </xf>
    <xf numFmtId="0" fontId="1" fillId="0" borderId="9" xfId="0" applyFont="1" applyBorder="1" applyAlignment="1">
      <alignment vertical="top"/>
    </xf>
    <xf numFmtId="0" fontId="3" fillId="0" borderId="0" xfId="0" applyFont="1" applyBorder="1" applyAlignment="1">
      <alignment vertical="top"/>
    </xf>
    <xf numFmtId="0" fontId="4" fillId="2" borderId="1" xfId="0" applyFont="1" applyFill="1" applyBorder="1" applyAlignment="1">
      <alignment horizontal="center" vertical="top"/>
    </xf>
    <xf numFmtId="0" fontId="4" fillId="0" borderId="0" xfId="0" applyFont="1" applyFill="1" applyAlignment="1">
      <alignment vertical="top"/>
    </xf>
    <xf numFmtId="0" fontId="1" fillId="0" borderId="6" xfId="0" applyFont="1" applyBorder="1" applyAlignment="1">
      <alignment horizontal="center" vertical="top"/>
    </xf>
    <xf numFmtId="0" fontId="1" fillId="0" borderId="1" xfId="0" applyFont="1" applyFill="1" applyBorder="1" applyAlignment="1">
      <alignment vertical="top" wrapText="1"/>
    </xf>
    <xf numFmtId="14"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9" xfId="0" applyFont="1" applyFill="1" applyBorder="1" applyAlignment="1">
      <alignment vertical="top" wrapText="1"/>
    </xf>
    <xf numFmtId="49" fontId="1" fillId="0" borderId="9" xfId="0" applyNumberFormat="1" applyFont="1" applyBorder="1" applyAlignment="1">
      <alignment vertical="top"/>
    </xf>
    <xf numFmtId="0" fontId="1" fillId="0" borderId="0" xfId="0" applyFont="1" applyBorder="1" applyAlignment="1">
      <alignment vertical="top" wrapText="1"/>
    </xf>
    <xf numFmtId="0" fontId="2" fillId="0" borderId="6" xfId="0" applyFont="1" applyBorder="1" applyAlignment="1">
      <alignment horizontal="center" vertical="top"/>
    </xf>
    <xf numFmtId="49" fontId="1" fillId="0" borderId="11" xfId="0" applyNumberFormat="1" applyFont="1" applyFill="1" applyBorder="1" applyAlignment="1">
      <alignment vertical="top"/>
    </xf>
    <xf numFmtId="0" fontId="1" fillId="0" borderId="11" xfId="0" applyFont="1" applyFill="1" applyBorder="1" applyAlignment="1">
      <alignment vertical="top" wrapText="1"/>
    </xf>
    <xf numFmtId="0" fontId="2" fillId="0" borderId="3" xfId="0" applyFont="1" applyFill="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1" fillId="0" borderId="9" xfId="0" applyFont="1" applyBorder="1" applyAlignment="1">
      <alignment horizontal="center" vertical="top"/>
    </xf>
    <xf numFmtId="0" fontId="1" fillId="2" borderId="0" xfId="0" applyFont="1" applyFill="1" applyAlignment="1">
      <alignment vertical="top"/>
    </xf>
    <xf numFmtId="0" fontId="1" fillId="2" borderId="3" xfId="0" applyFont="1" applyFill="1" applyBorder="1" applyAlignment="1">
      <alignment horizontal="center" vertical="top" wrapText="1"/>
    </xf>
    <xf numFmtId="49" fontId="1" fillId="0" borderId="8"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vertical="top"/>
    </xf>
    <xf numFmtId="14" fontId="1" fillId="0" borderId="9" xfId="0" applyNumberFormat="1" applyFont="1" applyBorder="1" applyAlignment="1">
      <alignment vertical="top" wrapText="1"/>
    </xf>
    <xf numFmtId="49" fontId="1" fillId="0" borderId="14" xfId="0" applyNumberFormat="1" applyFont="1" applyBorder="1" applyAlignment="1">
      <alignment vertical="top"/>
    </xf>
    <xf numFmtId="49" fontId="1" fillId="0" borderId="11" xfId="0" applyNumberFormat="1" applyFont="1" applyBorder="1" applyAlignment="1">
      <alignment vertical="top"/>
    </xf>
    <xf numFmtId="0" fontId="1" fillId="2" borderId="3" xfId="0" applyFont="1" applyFill="1" applyBorder="1" applyAlignment="1">
      <alignment horizontal="center" vertical="top"/>
    </xf>
    <xf numFmtId="14" fontId="1" fillId="0" borderId="3" xfId="0" applyNumberFormat="1" applyFont="1" applyBorder="1" applyAlignment="1">
      <alignment vertical="top" wrapText="1"/>
    </xf>
    <xf numFmtId="0" fontId="1" fillId="3" borderId="3" xfId="0" applyFont="1" applyFill="1" applyBorder="1" applyAlignment="1">
      <alignment vertical="top" wrapText="1"/>
    </xf>
    <xf numFmtId="0" fontId="2" fillId="0" borderId="3" xfId="0" applyFont="1" applyBorder="1" applyAlignment="1">
      <alignment horizontal="center" vertical="top"/>
    </xf>
    <xf numFmtId="0" fontId="1" fillId="4" borderId="3" xfId="0" applyFont="1" applyFill="1" applyBorder="1" applyAlignment="1">
      <alignment horizontal="center" vertical="top"/>
    </xf>
    <xf numFmtId="0" fontId="1" fillId="4" borderId="1" xfId="0" applyFont="1" applyFill="1" applyBorder="1" applyAlignment="1">
      <alignment vertical="top" wrapText="1"/>
    </xf>
    <xf numFmtId="0" fontId="1" fillId="4" borderId="6" xfId="0" applyFont="1" applyFill="1" applyBorder="1" applyAlignment="1">
      <alignment horizontal="center" vertical="top"/>
    </xf>
    <xf numFmtId="0" fontId="0" fillId="4" borderId="6" xfId="0" applyFill="1" applyBorder="1" applyAlignment="1">
      <alignment vertical="top" wrapText="1"/>
    </xf>
    <xf numFmtId="0" fontId="0" fillId="4" borderId="9" xfId="0" applyFill="1" applyBorder="1" applyAlignment="1">
      <alignment vertical="top" wrapText="1"/>
    </xf>
    <xf numFmtId="49" fontId="1" fillId="0" borderId="5" xfId="0" applyNumberFormat="1" applyFont="1" applyFill="1" applyBorder="1" applyAlignment="1">
      <alignment vertical="top"/>
    </xf>
    <xf numFmtId="0" fontId="2" fillId="0" borderId="1" xfId="0" applyFont="1" applyFill="1" applyBorder="1" applyAlignment="1">
      <alignment vertical="top" wrapText="1"/>
    </xf>
    <xf numFmtId="0" fontId="1" fillId="0" borderId="7" xfId="0" applyFont="1" applyBorder="1" applyAlignment="1">
      <alignment horizontal="center" vertical="top"/>
    </xf>
    <xf numFmtId="49" fontId="1" fillId="0" borderId="1" xfId="0" applyNumberFormat="1" applyFont="1" applyBorder="1" applyAlignment="1">
      <alignment vertical="top"/>
    </xf>
    <xf numFmtId="0" fontId="1" fillId="0" borderId="2" xfId="0" applyFont="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0" fillId="0" borderId="9" xfId="0" applyBorder="1" applyAlignment="1">
      <alignment vertical="top" wrapText="1"/>
    </xf>
    <xf numFmtId="0" fontId="2" fillId="0" borderId="6" xfId="0" applyFont="1" applyBorder="1" applyAlignment="1">
      <alignment vertical="top" wrapText="1"/>
    </xf>
    <xf numFmtId="0" fontId="1" fillId="0" borderId="5" xfId="0" applyFont="1" applyBorder="1" applyAlignment="1">
      <alignment vertical="top" wrapText="1"/>
    </xf>
    <xf numFmtId="49" fontId="1" fillId="0" borderId="11" xfId="0" applyNumberFormat="1" applyFont="1" applyBorder="1" applyAlignment="1">
      <alignment vertical="top"/>
    </xf>
    <xf numFmtId="49" fontId="1" fillId="0" borderId="2" xfId="0" applyNumberFormat="1" applyFont="1" applyBorder="1" applyAlignment="1">
      <alignment vertical="top"/>
    </xf>
    <xf numFmtId="49" fontId="1" fillId="0" borderId="3"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1" fillId="0" borderId="3" xfId="0" applyNumberFormat="1" applyFont="1" applyBorder="1" applyAlignment="1">
      <alignment horizontal="center" vertical="top"/>
    </xf>
    <xf numFmtId="49" fontId="1" fillId="0" borderId="3" xfId="0" applyNumberFormat="1" applyFont="1" applyBorder="1" applyAlignment="1">
      <alignment horizontal="center" vertical="top" wrapText="1"/>
    </xf>
    <xf numFmtId="49" fontId="1" fillId="0" borderId="3" xfId="0" applyNumberFormat="1" applyFont="1" applyBorder="1" applyAlignment="1">
      <alignment horizontal="right" vertical="top" wrapText="1"/>
    </xf>
    <xf numFmtId="0" fontId="1" fillId="0" borderId="3" xfId="0" applyFont="1" applyBorder="1" applyAlignment="1">
      <alignment horizontal="center" vertical="top"/>
    </xf>
    <xf numFmtId="49" fontId="1" fillId="0" borderId="3" xfId="0" applyNumberFormat="1" applyFont="1" applyBorder="1" applyAlignment="1">
      <alignment vertical="top"/>
    </xf>
    <xf numFmtId="0" fontId="0" fillId="0" borderId="3" xfId="0" applyBorder="1" applyAlignment="1">
      <alignment vertical="top" wrapText="1"/>
    </xf>
    <xf numFmtId="0" fontId="0" fillId="0" borderId="9" xfId="0" applyBorder="1" applyAlignment="1">
      <alignment vertical="top" wrapText="1"/>
    </xf>
    <xf numFmtId="0" fontId="0" fillId="0" borderId="6" xfId="0" applyBorder="1" applyAlignment="1">
      <alignment vertical="top" wrapText="1"/>
    </xf>
    <xf numFmtId="0" fontId="1" fillId="0" borderId="3" xfId="0" applyFont="1" applyBorder="1" applyAlignment="1">
      <alignment horizontal="righ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3" xfId="0" applyFont="1" applyBorder="1" applyAlignment="1">
      <alignment horizontal="justify" vertical="top"/>
    </xf>
    <xf numFmtId="0" fontId="2" fillId="0" borderId="3" xfId="0" applyFont="1" applyBorder="1" applyAlignment="1">
      <alignment vertical="top" wrapText="1"/>
    </xf>
    <xf numFmtId="0" fontId="8" fillId="0" borderId="3" xfId="0" applyFont="1" applyBorder="1" applyAlignment="1">
      <alignment vertical="top" wrapText="1"/>
    </xf>
    <xf numFmtId="49" fontId="8" fillId="0" borderId="3" xfId="0" applyNumberFormat="1" applyFont="1" applyBorder="1" applyAlignment="1">
      <alignment horizontal="right" vertical="top" wrapText="1"/>
    </xf>
    <xf numFmtId="0" fontId="8" fillId="0" borderId="3" xfId="0" applyFont="1" applyBorder="1" applyAlignment="1">
      <alignment horizontal="right" vertical="top" wrapText="1"/>
    </xf>
    <xf numFmtId="0" fontId="1" fillId="5" borderId="3" xfId="0" applyFont="1" applyFill="1" applyBorder="1" applyAlignment="1">
      <alignment horizontal="center" vertical="top"/>
    </xf>
    <xf numFmtId="0" fontId="7" fillId="0" borderId="3" xfId="0" applyFont="1" applyBorder="1" applyAlignment="1">
      <alignment vertical="top" wrapText="1"/>
    </xf>
    <xf numFmtId="0" fontId="0" fillId="0" borderId="3" xfId="0" applyFill="1" applyBorder="1" applyAlignment="1">
      <alignment vertical="top" wrapText="1"/>
    </xf>
    <xf numFmtId="0" fontId="10" fillId="0" borderId="3" xfId="0" applyFont="1" applyBorder="1" applyAlignment="1">
      <alignment vertical="top" wrapText="1"/>
    </xf>
    <xf numFmtId="0" fontId="0" fillId="0" borderId="1" xfId="0" applyBorder="1" applyAlignment="1">
      <alignment vertical="top" wrapText="1"/>
    </xf>
    <xf numFmtId="4" fontId="2" fillId="0" borderId="3" xfId="0" applyNumberFormat="1" applyFont="1" applyFill="1" applyBorder="1" applyAlignment="1">
      <alignment vertical="top" wrapText="1"/>
    </xf>
    <xf numFmtId="0" fontId="1" fillId="0" borderId="4" xfId="0" applyFont="1" applyBorder="1" applyAlignment="1">
      <alignment vertical="top" wrapText="1"/>
    </xf>
    <xf numFmtId="0" fontId="2" fillId="2" borderId="13" xfId="0" applyFont="1" applyFill="1" applyBorder="1" applyAlignment="1">
      <alignment vertical="top"/>
    </xf>
    <xf numFmtId="0" fontId="1" fillId="2" borderId="14" xfId="0" applyFont="1" applyFill="1" applyBorder="1" applyAlignment="1">
      <alignment vertical="top" wrapText="1"/>
    </xf>
    <xf numFmtId="49" fontId="1" fillId="0" borderId="3" xfId="0" applyNumberFormat="1" applyFont="1" applyFill="1" applyBorder="1" applyAlignment="1">
      <alignment vertical="top"/>
    </xf>
    <xf numFmtId="0" fontId="1" fillId="0" borderId="3" xfId="0" applyFont="1" applyFill="1" applyBorder="1" applyAlignment="1">
      <alignment vertical="top"/>
    </xf>
    <xf numFmtId="0" fontId="1" fillId="0" borderId="6" xfId="0" applyFont="1" applyFill="1" applyBorder="1" applyAlignment="1">
      <alignment vertical="top" wrapText="1"/>
    </xf>
    <xf numFmtId="0" fontId="1" fillId="0" borderId="6" xfId="0" applyFont="1" applyFill="1" applyBorder="1" applyAlignment="1">
      <alignment vertical="top"/>
    </xf>
    <xf numFmtId="49" fontId="1" fillId="0" borderId="14" xfId="0" applyNumberFormat="1" applyFont="1" applyFill="1" applyBorder="1" applyAlignment="1">
      <alignment vertical="top"/>
    </xf>
    <xf numFmtId="0" fontId="1" fillId="0" borderId="9" xfId="0" applyFont="1" applyFill="1" applyBorder="1" applyAlignment="1">
      <alignment vertical="top"/>
    </xf>
    <xf numFmtId="0" fontId="1" fillId="0" borderId="6" xfId="0" applyFont="1" applyFill="1" applyBorder="1" applyAlignment="1">
      <alignment horizontal="center" vertical="top"/>
    </xf>
    <xf numFmtId="0" fontId="1" fillId="7" borderId="0" xfId="0" applyFont="1" applyFill="1" applyAlignment="1">
      <alignment vertical="top"/>
    </xf>
    <xf numFmtId="49" fontId="2" fillId="0" borderId="3" xfId="0" applyNumberFormat="1" applyFont="1" applyFill="1" applyBorder="1" applyAlignment="1">
      <alignment vertical="top" wrapText="1"/>
    </xf>
    <xf numFmtId="0" fontId="1" fillId="0" borderId="4" xfId="0" applyFont="1" applyBorder="1" applyAlignment="1">
      <alignment vertical="top"/>
    </xf>
    <xf numFmtId="0" fontId="1" fillId="0" borderId="15" xfId="0" applyFont="1" applyBorder="1" applyAlignment="1">
      <alignment vertical="top"/>
    </xf>
    <xf numFmtId="0" fontId="1" fillId="0" borderId="3" xfId="0" applyFont="1" applyBorder="1" applyAlignment="1">
      <alignment vertical="top"/>
    </xf>
    <xf numFmtId="0" fontId="1" fillId="0" borderId="0" xfId="0" applyFont="1" applyBorder="1" applyAlignment="1">
      <alignment horizontal="center" vertical="top"/>
    </xf>
    <xf numFmtId="0" fontId="1" fillId="0" borderId="3" xfId="0" applyFont="1" applyBorder="1" applyAlignment="1">
      <alignment vertical="top"/>
    </xf>
    <xf numFmtId="0" fontId="1" fillId="0" borderId="3" xfId="0" applyFont="1" applyBorder="1" applyAlignment="1">
      <alignment vertical="top" wrapText="1"/>
    </xf>
    <xf numFmtId="0" fontId="1" fillId="0" borderId="7" xfId="0" applyFont="1" applyBorder="1" applyAlignment="1">
      <alignment vertical="top" wrapText="1"/>
    </xf>
    <xf numFmtId="49" fontId="1" fillId="0" borderId="1" xfId="0" applyNumberFormat="1" applyFont="1" applyBorder="1" applyAlignment="1">
      <alignment vertical="top"/>
    </xf>
    <xf numFmtId="49" fontId="1" fillId="0" borderId="9" xfId="0" applyNumberFormat="1" applyFont="1" applyBorder="1" applyAlignment="1">
      <alignment vertical="top"/>
    </xf>
    <xf numFmtId="0" fontId="5" fillId="0" borderId="3" xfId="0" applyFont="1" applyFill="1" applyBorder="1" applyAlignment="1">
      <alignment horizontal="center" vertical="top" wrapText="1"/>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1"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0" fillId="0" borderId="9" xfId="0" applyBorder="1" applyAlignment="1">
      <alignment vertical="top" wrapText="1"/>
    </xf>
    <xf numFmtId="0" fontId="1" fillId="0" borderId="6" xfId="0" applyFont="1" applyBorder="1" applyAlignment="1">
      <alignment vertical="top" wrapText="1"/>
    </xf>
    <xf numFmtId="0" fontId="1" fillId="0" borderId="1" xfId="0" applyFont="1" applyFill="1" applyBorder="1" applyAlignment="1">
      <alignment vertical="top" wrapText="1"/>
    </xf>
    <xf numFmtId="0" fontId="1" fillId="0" borderId="9" xfId="0" applyFont="1" applyFill="1" applyBorder="1" applyAlignment="1">
      <alignment vertical="top" wrapText="1"/>
    </xf>
    <xf numFmtId="0" fontId="1" fillId="0" borderId="4" xfId="0" applyFont="1" applyBorder="1" applyAlignment="1">
      <alignment vertical="top" wrapText="1"/>
    </xf>
    <xf numFmtId="0" fontId="2" fillId="0" borderId="3" xfId="0" applyFont="1" applyBorder="1" applyAlignment="1">
      <alignment horizontal="center" vertical="top"/>
    </xf>
    <xf numFmtId="0" fontId="1" fillId="0" borderId="3" xfId="0" applyFont="1" applyBorder="1" applyAlignment="1">
      <alignment horizontal="center" vertical="top"/>
    </xf>
    <xf numFmtId="49" fontId="1" fillId="0" borderId="3" xfId="0" applyNumberFormat="1" applyFont="1" applyBorder="1" applyAlignment="1">
      <alignment vertical="top"/>
    </xf>
    <xf numFmtId="49" fontId="1"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1" fillId="0" borderId="11" xfId="0" applyNumberFormat="1" applyFont="1" applyBorder="1" applyAlignment="1">
      <alignment vertical="top"/>
    </xf>
    <xf numFmtId="49" fontId="1" fillId="0" borderId="2" xfId="0" applyNumberFormat="1" applyFont="1" applyBorder="1" applyAlignment="1">
      <alignment vertical="top"/>
    </xf>
    <xf numFmtId="0" fontId="1" fillId="0" borderId="8" xfId="0" applyFont="1" applyBorder="1" applyAlignment="1">
      <alignment vertical="top" wrapText="1"/>
    </xf>
    <xf numFmtId="0" fontId="1" fillId="0" borderId="5"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1" xfId="0" applyFont="1" applyBorder="1" applyAlignment="1">
      <alignment vertical="top"/>
    </xf>
    <xf numFmtId="0" fontId="1" fillId="0" borderId="6" xfId="0" applyFont="1" applyBorder="1" applyAlignment="1">
      <alignment vertical="top"/>
    </xf>
    <xf numFmtId="0" fontId="1" fillId="0" borderId="3" xfId="0" applyFont="1" applyBorder="1" applyAlignment="1">
      <alignment vertical="top" wrapText="1"/>
    </xf>
    <xf numFmtId="0" fontId="1" fillId="0" borderId="1" xfId="0" applyFont="1" applyBorder="1" applyAlignment="1">
      <alignment horizontal="right" vertical="center" wrapText="1"/>
    </xf>
    <xf numFmtId="0" fontId="5" fillId="0" borderId="6" xfId="0" applyFont="1" applyFill="1" applyBorder="1" applyAlignment="1">
      <alignment vertical="top" wrapText="1"/>
    </xf>
    <xf numFmtId="0" fontId="2" fillId="0" borderId="6" xfId="0" applyFont="1" applyFill="1" applyBorder="1" applyAlignment="1">
      <alignment vertical="top" wrapText="1"/>
    </xf>
    <xf numFmtId="0" fontId="2" fillId="0" borderId="9" xfId="0" applyFont="1" applyFill="1" applyBorder="1" applyAlignment="1">
      <alignment vertical="top" wrapText="1"/>
    </xf>
    <xf numFmtId="0" fontId="2" fillId="0" borderId="1" xfId="0" applyFont="1" applyBorder="1" applyAlignment="1">
      <alignment vertical="top" wrapText="1"/>
    </xf>
    <xf numFmtId="0" fontId="10" fillId="0" borderId="1" xfId="0" applyFont="1" applyBorder="1" applyAlignment="1">
      <alignment vertical="top" wrapText="1"/>
    </xf>
    <xf numFmtId="0" fontId="10" fillId="0" borderId="6" xfId="0" applyFont="1" applyBorder="1" applyAlignment="1">
      <alignment vertical="top" wrapText="1"/>
    </xf>
    <xf numFmtId="0" fontId="2" fillId="0" borderId="9" xfId="0" applyFont="1" applyBorder="1" applyAlignment="1">
      <alignment vertical="top" wrapText="1"/>
    </xf>
    <xf numFmtId="4" fontId="2" fillId="0" borderId="6" xfId="0" applyNumberFormat="1" applyFont="1" applyFill="1" applyBorder="1" applyAlignment="1">
      <alignment vertical="top" wrapText="1"/>
    </xf>
    <xf numFmtId="0" fontId="5" fillId="0" borderId="9" xfId="0" applyFont="1" applyFill="1" applyBorder="1" applyAlignment="1">
      <alignment vertical="top" wrapText="1"/>
    </xf>
    <xf numFmtId="0" fontId="5" fillId="0" borderId="0" xfId="0" applyFont="1" applyFill="1" applyBorder="1" applyAlignment="1">
      <alignment vertical="top" wrapText="1"/>
    </xf>
    <xf numFmtId="49" fontId="2" fillId="0" borderId="0" xfId="0" applyNumberFormat="1" applyFont="1" applyFill="1" applyBorder="1" applyAlignment="1">
      <alignment vertical="top" wrapText="1"/>
    </xf>
    <xf numFmtId="0" fontId="1" fillId="0" borderId="0" xfId="0" applyFont="1" applyBorder="1" applyAlignment="1">
      <alignment vertical="top"/>
    </xf>
    <xf numFmtId="0" fontId="1" fillId="0" borderId="12" xfId="0" applyFont="1" applyBorder="1" applyAlignment="1">
      <alignment vertical="top"/>
    </xf>
    <xf numFmtId="0" fontId="7" fillId="0" borderId="9" xfId="0" applyFont="1" applyBorder="1" applyAlignment="1">
      <alignment vertical="top" wrapText="1"/>
    </xf>
    <xf numFmtId="0" fontId="1" fillId="0" borderId="1" xfId="0" applyFont="1" applyBorder="1" applyAlignment="1">
      <alignment horizontal="left" vertical="center" wrapText="1"/>
    </xf>
    <xf numFmtId="0" fontId="1" fillId="4" borderId="9" xfId="0" applyFont="1" applyFill="1" applyBorder="1" applyAlignment="1">
      <alignment vertical="top" wrapText="1"/>
    </xf>
    <xf numFmtId="0" fontId="1" fillId="4" borderId="3" xfId="0" applyFont="1" applyFill="1" applyBorder="1" applyAlignment="1">
      <alignment vertical="top" wrapText="1"/>
    </xf>
    <xf numFmtId="0" fontId="1" fillId="0" borderId="3" xfId="0" applyFont="1" applyBorder="1" applyAlignment="1">
      <alignment vertical="top"/>
    </xf>
    <xf numFmtId="0" fontId="1" fillId="0" borderId="3" xfId="0" applyFont="1" applyBorder="1" applyAlignment="1">
      <alignment vertical="top" wrapText="1"/>
    </xf>
    <xf numFmtId="0" fontId="1" fillId="4" borderId="1" xfId="0" applyFont="1" applyFill="1" applyBorder="1" applyAlignment="1">
      <alignment vertical="top" wrapText="1"/>
    </xf>
    <xf numFmtId="0" fontId="1" fillId="0" borderId="3" xfId="0" applyFont="1" applyBorder="1" applyAlignment="1">
      <alignment vertical="top" wrapText="1"/>
    </xf>
    <xf numFmtId="0" fontId="5" fillId="0" borderId="3" xfId="0" applyFont="1" applyFill="1" applyBorder="1" applyAlignment="1">
      <alignment horizontal="center" vertical="top" wrapText="1"/>
    </xf>
    <xf numFmtId="0" fontId="1" fillId="0" borderId="1" xfId="0" applyFont="1" applyBorder="1" applyAlignment="1">
      <alignment vertical="top" wrapText="1"/>
    </xf>
    <xf numFmtId="0" fontId="1" fillId="0" borderId="6" xfId="0" applyFont="1" applyBorder="1" applyAlignment="1">
      <alignment horizontal="center" vertical="top"/>
    </xf>
    <xf numFmtId="0" fontId="1" fillId="0" borderId="1" xfId="0" applyFont="1" applyFill="1" applyBorder="1" applyAlignment="1">
      <alignment vertical="top" wrapText="1"/>
    </xf>
    <xf numFmtId="0" fontId="1" fillId="0" borderId="9" xfId="0" applyFont="1" applyFill="1" applyBorder="1" applyAlignment="1">
      <alignment vertical="top" wrapText="1"/>
    </xf>
    <xf numFmtId="49" fontId="1" fillId="0" borderId="10" xfId="0" applyNumberFormat="1" applyFont="1" applyBorder="1" applyAlignment="1">
      <alignment vertical="top" wrapText="1"/>
    </xf>
    <xf numFmtId="49" fontId="1" fillId="0" borderId="11" xfId="0" applyNumberFormat="1" applyFont="1" applyBorder="1" applyAlignment="1">
      <alignment vertical="top" wrapText="1"/>
    </xf>
    <xf numFmtId="49" fontId="1" fillId="0" borderId="10" xfId="0" applyNumberFormat="1" applyFont="1" applyBorder="1" applyAlignment="1">
      <alignment vertical="top"/>
    </xf>
    <xf numFmtId="0" fontId="1" fillId="0" borderId="4" xfId="0" applyNumberFormat="1" applyFont="1" applyFill="1" applyBorder="1" applyAlignment="1">
      <alignment vertical="top" wrapText="1"/>
    </xf>
    <xf numFmtId="0" fontId="1" fillId="0" borderId="15" xfId="0" applyNumberFormat="1" applyFont="1" applyFill="1" applyBorder="1" applyAlignment="1">
      <alignment vertical="top"/>
    </xf>
    <xf numFmtId="0" fontId="1" fillId="0" borderId="7"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7"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0" fontId="2" fillId="0" borderId="4"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1" fillId="0" borderId="7" xfId="0" applyFont="1" applyFill="1" applyBorder="1" applyAlignment="1">
      <alignmen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xf>
    <xf numFmtId="0" fontId="1" fillId="0" borderId="4"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6" xfId="0" applyFont="1" applyBorder="1" applyAlignment="1">
      <alignment vertical="top" wrapText="1"/>
    </xf>
    <xf numFmtId="0" fontId="5" fillId="0" borderId="3" xfId="0" applyFont="1" applyFill="1" applyBorder="1" applyAlignment="1">
      <alignment horizontal="center" vertical="top" wrapText="1"/>
    </xf>
    <xf numFmtId="0" fontId="1" fillId="0" borderId="15" xfId="0" applyFont="1" applyBorder="1" applyAlignment="1">
      <alignment vertical="top"/>
    </xf>
    <xf numFmtId="0" fontId="1" fillId="0" borderId="3" xfId="0" applyFont="1" applyBorder="1" applyAlignment="1">
      <alignment vertical="top"/>
    </xf>
    <xf numFmtId="0" fontId="2" fillId="0" borderId="10"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10" fillId="0" borderId="11" xfId="0" applyNumberFormat="1" applyFont="1" applyFill="1" applyBorder="1" applyAlignment="1">
      <alignment vertical="top"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49" fontId="2" fillId="0" borderId="11" xfId="0" applyNumberFormat="1" applyFont="1" applyFill="1" applyBorder="1" applyAlignment="1">
      <alignment vertical="top"/>
    </xf>
    <xf numFmtId="49" fontId="2" fillId="0" borderId="2" xfId="0" applyNumberFormat="1" applyFont="1" applyFill="1" applyBorder="1" applyAlignment="1">
      <alignment vertical="top"/>
    </xf>
    <xf numFmtId="49" fontId="2" fillId="0" borderId="10" xfId="0" applyNumberFormat="1" applyFont="1" applyFill="1" applyBorder="1" applyAlignment="1">
      <alignment vertical="top"/>
    </xf>
    <xf numFmtId="0" fontId="2" fillId="0" borderId="15" xfId="0" applyNumberFormat="1" applyFont="1" applyFill="1" applyBorder="1" applyAlignment="1">
      <alignment vertical="top"/>
    </xf>
    <xf numFmtId="0" fontId="1"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xf>
    <xf numFmtId="0" fontId="1" fillId="2" borderId="3" xfId="0" applyFont="1" applyFill="1" applyBorder="1" applyAlignment="1">
      <alignment vertical="top"/>
    </xf>
    <xf numFmtId="0" fontId="1" fillId="0" borderId="3" xfId="0" applyFont="1" applyBorder="1" applyAlignment="1">
      <alignment vertical="top"/>
    </xf>
    <xf numFmtId="0" fontId="1" fillId="0" borderId="3" xfId="0" applyFont="1" applyBorder="1" applyAlignment="1">
      <alignment vertical="top" wrapText="1"/>
    </xf>
    <xf numFmtId="0" fontId="1" fillId="4" borderId="1" xfId="0" applyFont="1" applyFill="1" applyBorder="1" applyAlignment="1">
      <alignment vertical="top" wrapText="1"/>
    </xf>
    <xf numFmtId="0" fontId="1" fillId="0" borderId="1" xfId="0" applyFont="1" applyBorder="1" applyAlignment="1">
      <alignment vertical="top" wrapText="1"/>
    </xf>
    <xf numFmtId="0" fontId="0" fillId="4" borderId="6" xfId="0" applyFill="1" applyBorder="1" applyAlignment="1">
      <alignment vertical="top" wrapText="1"/>
    </xf>
    <xf numFmtId="0" fontId="0" fillId="4" borderId="9" xfId="0" applyFill="1" applyBorder="1" applyAlignment="1">
      <alignment vertical="top" wrapText="1"/>
    </xf>
    <xf numFmtId="49" fontId="1" fillId="4" borderId="1" xfId="0" applyNumberFormat="1" applyFont="1" applyFill="1" applyBorder="1" applyAlignment="1">
      <alignment vertical="top"/>
    </xf>
    <xf numFmtId="49" fontId="1" fillId="4" borderId="6" xfId="0" applyNumberFormat="1" applyFont="1" applyFill="1" applyBorder="1" applyAlignment="1">
      <alignment vertical="top"/>
    </xf>
    <xf numFmtId="0" fontId="0" fillId="4" borderId="9" xfId="0" applyFill="1" applyBorder="1" applyAlignment="1">
      <alignment vertical="top"/>
    </xf>
    <xf numFmtId="0" fontId="1" fillId="4" borderId="6" xfId="0" applyFont="1" applyFill="1" applyBorder="1" applyAlignment="1">
      <alignment vertical="top" wrapText="1"/>
    </xf>
    <xf numFmtId="0" fontId="1" fillId="4" borderId="1" xfId="0" applyFont="1" applyFill="1" applyBorder="1" applyAlignment="1">
      <alignment vertical="top"/>
    </xf>
    <xf numFmtId="0" fontId="0" fillId="4" borderId="6" xfId="0" applyFill="1" applyBorder="1" applyAlignment="1">
      <alignment vertical="top"/>
    </xf>
    <xf numFmtId="0" fontId="1" fillId="0" borderId="1" xfId="0" applyFont="1" applyFill="1" applyBorder="1" applyAlignment="1">
      <alignment horizontal="justify" vertical="top"/>
    </xf>
    <xf numFmtId="0" fontId="1" fillId="0" borderId="6" xfId="0" applyFont="1" applyFill="1" applyBorder="1" applyAlignment="1">
      <alignment horizontal="justify" vertical="top"/>
    </xf>
    <xf numFmtId="0" fontId="1" fillId="0" borderId="9" xfId="0" applyFont="1" applyFill="1" applyBorder="1" applyAlignment="1">
      <alignment horizontal="justify" vertical="top"/>
    </xf>
    <xf numFmtId="49" fontId="2" fillId="0" borderId="5" xfId="0" applyNumberFormat="1" applyFont="1" applyFill="1" applyBorder="1" applyAlignment="1">
      <alignment vertical="top"/>
    </xf>
    <xf numFmtId="0" fontId="2" fillId="0" borderId="4" xfId="0" applyFont="1" applyBorder="1" applyAlignment="1">
      <alignment vertical="top" wrapText="1"/>
    </xf>
    <xf numFmtId="0" fontId="2" fillId="0" borderId="15" xfId="0" applyFont="1" applyBorder="1" applyAlignment="1">
      <alignment vertical="top"/>
    </xf>
    <xf numFmtId="49" fontId="2" fillId="0" borderId="14" xfId="0" applyNumberFormat="1" applyFont="1" applyFill="1" applyBorder="1" applyAlignment="1">
      <alignment vertical="top"/>
    </xf>
    <xf numFmtId="0" fontId="1" fillId="0" borderId="12" xfId="0" applyFont="1" applyBorder="1" applyAlignment="1">
      <alignment horizontal="center" vertical="top"/>
    </xf>
    <xf numFmtId="0" fontId="2" fillId="0" borderId="3" xfId="0" applyFont="1" applyBorder="1" applyAlignment="1">
      <alignment vertical="top"/>
    </xf>
    <xf numFmtId="49" fontId="2" fillId="0" borderId="3" xfId="0" applyNumberFormat="1" applyFont="1" applyBorder="1" applyAlignment="1">
      <alignment vertical="top"/>
    </xf>
    <xf numFmtId="0" fontId="1" fillId="0" borderId="6" xfId="0" applyFont="1" applyBorder="1" applyAlignment="1">
      <alignment horizontal="center" vertical="top"/>
    </xf>
    <xf numFmtId="49" fontId="1" fillId="0" borderId="3" xfId="0" applyNumberFormat="1" applyFont="1" applyBorder="1" applyAlignment="1">
      <alignment vertical="top" wrapText="1"/>
    </xf>
    <xf numFmtId="0" fontId="1" fillId="0" borderId="3" xfId="0" applyFont="1" applyBorder="1" applyAlignment="1">
      <alignment horizontal="center" vertical="top"/>
    </xf>
    <xf numFmtId="0" fontId="2" fillId="0" borderId="1" xfId="0" applyFont="1" applyBorder="1" applyAlignment="1">
      <alignment vertical="top" wrapText="1"/>
    </xf>
    <xf numFmtId="49" fontId="2" fillId="0" borderId="3" xfId="0" applyNumberFormat="1" applyFont="1" applyBorder="1" applyAlignment="1">
      <alignment vertical="top" wrapText="1"/>
    </xf>
    <xf numFmtId="0" fontId="1" fillId="0" borderId="10" xfId="0" applyFont="1" applyBorder="1" applyAlignment="1">
      <alignment horizontal="center" vertical="top"/>
    </xf>
    <xf numFmtId="0" fontId="1" fillId="4" borderId="3" xfId="0" applyFont="1" applyFill="1" applyBorder="1" applyAlignment="1">
      <alignment horizontal="justify" vertical="top"/>
    </xf>
    <xf numFmtId="0" fontId="1" fillId="0" borderId="3" xfId="0" applyFont="1" applyBorder="1" applyAlignment="1">
      <alignment vertical="top"/>
    </xf>
    <xf numFmtId="0" fontId="1" fillId="0" borderId="3" xfId="0" applyFont="1" applyBorder="1" applyAlignment="1">
      <alignment horizontal="center" vertical="top"/>
    </xf>
    <xf numFmtId="0" fontId="1" fillId="0" borderId="7" xfId="0" applyFont="1" applyBorder="1" applyAlignment="1">
      <alignment vertical="top"/>
    </xf>
    <xf numFmtId="0" fontId="1" fillId="0" borderId="8" xfId="0" applyFont="1" applyBorder="1" applyAlignment="1">
      <alignment vertical="top"/>
    </xf>
    <xf numFmtId="0" fontId="1" fillId="0" borderId="1" xfId="0" applyFont="1" applyBorder="1" applyAlignment="1">
      <alignment vertical="top"/>
    </xf>
    <xf numFmtId="0" fontId="2" fillId="0" borderId="3" xfId="0" applyNumberFormat="1" applyFont="1" applyBorder="1" applyAlignment="1">
      <alignment horizontal="left" vertical="top" wrapText="1"/>
    </xf>
    <xf numFmtId="0" fontId="6" fillId="0" borderId="3"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7" fillId="0" borderId="3"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9" fillId="0" borderId="3"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2" fillId="0" borderId="3" xfId="0" applyNumberFormat="1" applyFont="1" applyFill="1" applyBorder="1" applyAlignment="1">
      <alignment vertical="top"/>
    </xf>
    <xf numFmtId="0" fontId="9" fillId="0" borderId="3" xfId="0" applyNumberFormat="1" applyFont="1" applyFill="1" applyBorder="1" applyAlignment="1">
      <alignment vertical="top"/>
    </xf>
    <xf numFmtId="0" fontId="14" fillId="0" borderId="5" xfId="0" applyFont="1" applyBorder="1" applyAlignment="1">
      <alignment vertical="top" wrapText="1"/>
    </xf>
    <xf numFmtId="0" fontId="9" fillId="0" borderId="1" xfId="0" applyFont="1" applyBorder="1" applyAlignment="1">
      <alignment vertical="top" wrapText="1"/>
    </xf>
    <xf numFmtId="49" fontId="6" fillId="0" borderId="3" xfId="0" applyNumberFormat="1" applyFont="1" applyBorder="1" applyAlignment="1">
      <alignment vertical="top" wrapText="1"/>
    </xf>
    <xf numFmtId="2" fontId="2" fillId="0" borderId="3" xfId="0" applyNumberFormat="1" applyFont="1" applyBorder="1" applyAlignment="1">
      <alignment vertical="top" wrapText="1"/>
    </xf>
    <xf numFmtId="2" fontId="1" fillId="0" borderId="3" xfId="0" applyNumberFormat="1" applyFont="1" applyBorder="1" applyAlignment="1">
      <alignment vertical="top" wrapText="1"/>
    </xf>
    <xf numFmtId="2" fontId="1" fillId="0" borderId="3" xfId="0" applyNumberFormat="1" applyFont="1" applyBorder="1" applyAlignment="1">
      <alignment horizontal="right" vertical="top" wrapText="1"/>
    </xf>
    <xf numFmtId="2" fontId="1" fillId="0" borderId="1" xfId="0" applyNumberFormat="1" applyFont="1" applyBorder="1" applyAlignment="1">
      <alignment vertical="top" wrapText="1"/>
    </xf>
    <xf numFmtId="2" fontId="1" fillId="0" borderId="6" xfId="0" applyNumberFormat="1" applyFont="1" applyBorder="1" applyAlignment="1">
      <alignment vertical="top" wrapText="1"/>
    </xf>
    <xf numFmtId="2" fontId="1" fillId="0" borderId="9" xfId="0" applyNumberFormat="1" applyFont="1" applyBorder="1" applyAlignment="1">
      <alignment vertical="top" wrapText="1"/>
    </xf>
    <xf numFmtId="2" fontId="1" fillId="0" borderId="6" xfId="0" applyNumberFormat="1" applyFont="1" applyFill="1" applyBorder="1" applyAlignment="1">
      <alignment vertical="top" wrapText="1"/>
    </xf>
    <xf numFmtId="2" fontId="0" fillId="0" borderId="6" xfId="0" applyNumberFormat="1" applyBorder="1" applyAlignment="1">
      <alignment vertical="top" wrapText="1"/>
    </xf>
    <xf numFmtId="2" fontId="0" fillId="0" borderId="3" xfId="0" applyNumberFormat="1" applyBorder="1" applyAlignment="1">
      <alignment vertical="top" wrapText="1"/>
    </xf>
    <xf numFmtId="2" fontId="0" fillId="0" borderId="9" xfId="0" applyNumberFormat="1" applyBorder="1" applyAlignment="1">
      <alignment vertical="top" wrapText="1"/>
    </xf>
    <xf numFmtId="2" fontId="1" fillId="0" borderId="3" xfId="0" applyNumberFormat="1" applyFont="1" applyBorder="1" applyAlignment="1">
      <alignment horizontal="left" vertical="top" wrapText="1"/>
    </xf>
    <xf numFmtId="2" fontId="1" fillId="0" borderId="1" xfId="0" applyNumberFormat="1" applyFont="1" applyBorder="1" applyAlignment="1">
      <alignment horizontal="right" vertical="top" wrapText="1"/>
    </xf>
    <xf numFmtId="2" fontId="1" fillId="0" borderId="3" xfId="0" applyNumberFormat="1" applyFont="1" applyBorder="1" applyAlignment="1">
      <alignment vertical="top"/>
    </xf>
    <xf numFmtId="2" fontId="1" fillId="0" borderId="3" xfId="0" applyNumberFormat="1" applyFont="1" applyBorder="1" applyAlignment="1">
      <alignment horizontal="justify" vertical="top"/>
    </xf>
    <xf numFmtId="2" fontId="2" fillId="0" borderId="1" xfId="0" applyNumberFormat="1" applyFont="1" applyBorder="1" applyAlignment="1">
      <alignment vertical="top" wrapText="1"/>
    </xf>
    <xf numFmtId="2" fontId="8" fillId="0" borderId="3" xfId="0" applyNumberFormat="1" applyFont="1" applyBorder="1" applyAlignment="1">
      <alignment vertical="top" wrapText="1"/>
    </xf>
    <xf numFmtId="2" fontId="8" fillId="0" borderId="6" xfId="0" applyNumberFormat="1" applyFont="1" applyBorder="1" applyAlignment="1">
      <alignment vertical="top" wrapText="1"/>
    </xf>
    <xf numFmtId="2" fontId="8" fillId="0" borderId="3" xfId="0" applyNumberFormat="1" applyFont="1" applyBorder="1" applyAlignment="1">
      <alignment horizontal="right" vertical="top" wrapText="1"/>
    </xf>
    <xf numFmtId="2" fontId="8" fillId="0" borderId="6" xfId="0" applyNumberFormat="1" applyFont="1" applyBorder="1" applyAlignment="1">
      <alignment horizontal="right" vertical="top" wrapText="1"/>
    </xf>
    <xf numFmtId="2" fontId="1" fillId="0" borderId="3"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8" fillId="0" borderId="9" xfId="0" applyNumberFormat="1" applyFont="1" applyBorder="1" applyAlignment="1">
      <alignment horizontal="right" vertical="top" wrapText="1"/>
    </xf>
    <xf numFmtId="2" fontId="1" fillId="0" borderId="10" xfId="0" applyNumberFormat="1" applyFont="1" applyBorder="1" applyAlignment="1">
      <alignment vertical="top" wrapText="1"/>
    </xf>
    <xf numFmtId="2" fontId="2" fillId="0" borderId="15" xfId="0" applyNumberFormat="1" applyFont="1" applyFill="1" applyBorder="1" applyAlignment="1">
      <alignment vertical="top"/>
    </xf>
    <xf numFmtId="2" fontId="1" fillId="0" borderId="11" xfId="0" applyNumberFormat="1" applyFont="1" applyBorder="1" applyAlignment="1">
      <alignment vertical="top" wrapText="1"/>
    </xf>
    <xf numFmtId="49" fontId="7" fillId="0" borderId="3" xfId="0" applyNumberFormat="1" applyFont="1" applyBorder="1" applyAlignment="1">
      <alignment vertical="top" wrapText="1"/>
    </xf>
    <xf numFmtId="0" fontId="2" fillId="0" borderId="11" xfId="0" applyNumberFormat="1" applyFont="1" applyBorder="1" applyAlignment="1">
      <alignment vertical="top" wrapText="1"/>
    </xf>
    <xf numFmtId="0" fontId="1" fillId="0" borderId="3"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3" xfId="0" applyNumberFormat="1" applyFont="1" applyBorder="1" applyAlignment="1">
      <alignment horizontal="right" vertical="top" wrapText="1"/>
    </xf>
    <xf numFmtId="0" fontId="2" fillId="0" borderId="3" xfId="0" applyNumberFormat="1" applyFont="1" applyBorder="1" applyAlignment="1">
      <alignment vertical="top" wrapText="1"/>
    </xf>
    <xf numFmtId="0" fontId="2" fillId="0" borderId="3" xfId="0" applyNumberFormat="1" applyFont="1" applyBorder="1" applyAlignment="1">
      <alignment horizontal="right" vertical="top" wrapText="1"/>
    </xf>
    <xf numFmtId="49" fontId="2" fillId="0" borderId="3" xfId="0" applyNumberFormat="1" applyFont="1" applyBorder="1" applyAlignment="1">
      <alignment horizontal="right" vertical="top" wrapText="1"/>
    </xf>
    <xf numFmtId="0" fontId="1" fillId="0" borderId="1" xfId="0" applyNumberFormat="1" applyFont="1" applyBorder="1" applyAlignment="1">
      <alignment vertical="top"/>
    </xf>
    <xf numFmtId="0" fontId="1" fillId="0" borderId="4" xfId="0" applyNumberFormat="1" applyFont="1" applyBorder="1" applyAlignment="1">
      <alignment vertical="top"/>
    </xf>
    <xf numFmtId="0" fontId="1" fillId="0" borderId="3" xfId="0" applyNumberFormat="1" applyFont="1" applyBorder="1" applyAlignment="1">
      <alignment vertical="top"/>
    </xf>
    <xf numFmtId="0" fontId="1" fillId="0" borderId="6" xfId="0" applyNumberFormat="1" applyFont="1" applyBorder="1" applyAlignment="1">
      <alignment vertical="top"/>
    </xf>
    <xf numFmtId="0" fontId="1" fillId="0" borderId="9" xfId="0" applyNumberFormat="1" applyFont="1" applyBorder="1" applyAlignment="1">
      <alignment vertical="top"/>
    </xf>
    <xf numFmtId="0" fontId="1" fillId="0" borderId="6" xfId="0" applyNumberFormat="1" applyFont="1" applyFill="1" applyBorder="1" applyAlignment="1">
      <alignment vertical="top"/>
    </xf>
    <xf numFmtId="0" fontId="1" fillId="0" borderId="7" xfId="0" applyNumberFormat="1" applyFont="1" applyFill="1" applyBorder="1" applyAlignment="1">
      <alignment vertical="top"/>
    </xf>
    <xf numFmtId="0" fontId="1" fillId="0" borderId="3" xfId="0" applyNumberFormat="1" applyFont="1" applyFill="1" applyBorder="1" applyAlignment="1">
      <alignment vertical="top"/>
    </xf>
    <xf numFmtId="0" fontId="1" fillId="0" borderId="9" xfId="0" applyNumberFormat="1" applyFont="1" applyBorder="1" applyAlignment="1">
      <alignment vertical="top" wrapText="1"/>
    </xf>
    <xf numFmtId="0" fontId="1" fillId="0" borderId="8" xfId="0" applyNumberFormat="1" applyFont="1" applyBorder="1" applyAlignment="1">
      <alignment vertical="top" wrapText="1"/>
    </xf>
    <xf numFmtId="0" fontId="2" fillId="0" borderId="1" xfId="0" applyFont="1" applyBorder="1" applyAlignment="1">
      <alignment vertical="top"/>
    </xf>
    <xf numFmtId="49" fontId="2" fillId="0" borderId="1" xfId="0" applyNumberFormat="1" applyFont="1" applyBorder="1" applyAlignment="1">
      <alignment vertical="top"/>
    </xf>
    <xf numFmtId="0" fontId="11" fillId="0" borderId="3" xfId="0" applyNumberFormat="1" applyFont="1" applyBorder="1" applyAlignment="1">
      <alignment vertical="top" wrapText="1"/>
    </xf>
    <xf numFmtId="2" fontId="2" fillId="0" borderId="3" xfId="0" applyNumberFormat="1" applyFont="1" applyBorder="1" applyAlignment="1">
      <alignment vertical="top"/>
    </xf>
    <xf numFmtId="49" fontId="11" fillId="0" borderId="3" xfId="0" applyNumberFormat="1" applyFont="1" applyBorder="1" applyAlignment="1">
      <alignment vertical="top"/>
    </xf>
    <xf numFmtId="0" fontId="1" fillId="0" borderId="3" xfId="0" applyFont="1" applyBorder="1" applyAlignment="1">
      <alignment vertical="top"/>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6" xfId="0" applyFont="1" applyBorder="1" applyAlignment="1">
      <alignment vertical="top" wrapText="1"/>
    </xf>
    <xf numFmtId="0" fontId="1" fillId="0" borderId="9" xfId="0" applyFont="1" applyFill="1" applyBorder="1" applyAlignment="1">
      <alignment vertical="top" wrapText="1"/>
    </xf>
    <xf numFmtId="0" fontId="1" fillId="0" borderId="15" xfId="0" applyFont="1" applyBorder="1" applyAlignment="1">
      <alignment vertical="top"/>
    </xf>
    <xf numFmtId="0" fontId="1" fillId="0" borderId="12" xfId="0" applyFont="1" applyBorder="1" applyAlignment="1">
      <alignment vertical="top" wrapText="1"/>
    </xf>
    <xf numFmtId="49" fontId="1" fillId="0" borderId="11" xfId="0" applyNumberFormat="1" applyFont="1" applyBorder="1" applyAlignment="1">
      <alignment vertical="top" wrapText="1"/>
    </xf>
    <xf numFmtId="0" fontId="1" fillId="0" borderId="15" xfId="0" applyNumberFormat="1" applyFont="1" applyFill="1" applyBorder="1" applyAlignment="1">
      <alignment vertical="top"/>
    </xf>
    <xf numFmtId="0" fontId="1" fillId="0" borderId="0" xfId="0" applyNumberFormat="1" applyFont="1" applyFill="1" applyBorder="1" applyAlignment="1">
      <alignment vertical="top" wrapText="1"/>
    </xf>
    <xf numFmtId="0" fontId="0" fillId="4" borderId="9" xfId="0" applyFill="1" applyBorder="1" applyAlignment="1">
      <alignment vertical="top"/>
    </xf>
    <xf numFmtId="0" fontId="1" fillId="4" borderId="1" xfId="0" applyFont="1" applyFill="1" applyBorder="1" applyAlignment="1">
      <alignment vertical="top"/>
    </xf>
    <xf numFmtId="0" fontId="0" fillId="4" borderId="6" xfId="0" applyFill="1" applyBorder="1" applyAlignment="1">
      <alignment vertical="top"/>
    </xf>
    <xf numFmtId="0" fontId="7" fillId="0" borderId="11" xfId="0" applyNumberFormat="1" applyFont="1" applyFill="1" applyBorder="1" applyAlignment="1">
      <alignment vertical="top" wrapText="1"/>
    </xf>
    <xf numFmtId="0" fontId="2" fillId="0" borderId="15"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1" fillId="0" borderId="1" xfId="0" applyFont="1" applyBorder="1" applyAlignment="1">
      <alignment vertical="top"/>
    </xf>
    <xf numFmtId="0" fontId="1" fillId="0" borderId="6" xfId="0" applyFont="1" applyBorder="1" applyAlignment="1">
      <alignment vertical="top"/>
    </xf>
    <xf numFmtId="0" fontId="2" fillId="0" borderId="1" xfId="0" applyFont="1" applyBorder="1" applyAlignment="1">
      <alignment vertical="top" wrapText="1"/>
    </xf>
    <xf numFmtId="0" fontId="2" fillId="0" borderId="9" xfId="0" applyFont="1" applyBorder="1" applyAlignment="1">
      <alignment vertical="top" wrapText="1"/>
    </xf>
    <xf numFmtId="2" fontId="1" fillId="0" borderId="1" xfId="0" applyNumberFormat="1" applyFont="1" applyBorder="1" applyAlignment="1">
      <alignment vertical="top" wrapText="1"/>
    </xf>
    <xf numFmtId="2" fontId="1" fillId="0" borderId="6" xfId="0" applyNumberFormat="1" applyFont="1" applyBorder="1" applyAlignment="1">
      <alignment vertical="top" wrapText="1"/>
    </xf>
    <xf numFmtId="2" fontId="1" fillId="0" borderId="9" xfId="0" applyNumberFormat="1" applyFont="1" applyBorder="1" applyAlignment="1">
      <alignment vertical="top" wrapText="1"/>
    </xf>
    <xf numFmtId="2" fontId="1" fillId="0" borderId="11" xfId="0" applyNumberFormat="1" applyFont="1" applyBorder="1" applyAlignment="1">
      <alignment vertical="top" wrapText="1"/>
    </xf>
    <xf numFmtId="2" fontId="0" fillId="0" borderId="6" xfId="0" applyNumberFormat="1" applyBorder="1" applyAlignment="1">
      <alignment vertical="top" wrapText="1"/>
    </xf>
    <xf numFmtId="2" fontId="0" fillId="0" borderId="9" xfId="0" applyNumberFormat="1" applyBorder="1" applyAlignment="1">
      <alignmen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xf>
    <xf numFmtId="0" fontId="1" fillId="0" borderId="12" xfId="0" applyFont="1" applyBorder="1" applyAlignment="1">
      <alignment vertical="top" wrapText="1"/>
    </xf>
    <xf numFmtId="0" fontId="1" fillId="0" borderId="9" xfId="0" applyFont="1" applyFill="1" applyBorder="1" applyAlignment="1">
      <alignment vertical="top" wrapText="1"/>
    </xf>
    <xf numFmtId="2" fontId="1" fillId="0" borderId="3" xfId="0" applyNumberFormat="1" applyFont="1" applyBorder="1" applyAlignment="1">
      <alignment vertical="top" wrapText="1"/>
    </xf>
    <xf numFmtId="2" fontId="1" fillId="0" borderId="1" xfId="0" applyNumberFormat="1" applyFont="1" applyBorder="1" applyAlignment="1">
      <alignment vertical="top" wrapText="1"/>
    </xf>
    <xf numFmtId="0" fontId="1" fillId="0" borderId="13" xfId="0" applyFont="1" applyBorder="1" applyAlignment="1">
      <alignment vertical="top"/>
    </xf>
    <xf numFmtId="0" fontId="1" fillId="0" borderId="7" xfId="0" applyNumberFormat="1" applyFont="1" applyBorder="1" applyAlignment="1">
      <alignment vertical="top"/>
    </xf>
    <xf numFmtId="1" fontId="1" fillId="0" borderId="3" xfId="0" applyNumberFormat="1" applyFont="1" applyBorder="1" applyAlignment="1">
      <alignment vertical="top" wrapText="1"/>
    </xf>
    <xf numFmtId="164" fontId="1" fillId="0" borderId="9" xfId="0" applyNumberFormat="1" applyFont="1" applyBorder="1" applyAlignment="1">
      <alignment vertical="top" wrapText="1"/>
    </xf>
    <xf numFmtId="164" fontId="1" fillId="0" borderId="9" xfId="0" applyNumberFormat="1" applyFont="1" applyBorder="1" applyAlignment="1">
      <alignment vertical="top" wrapText="1"/>
    </xf>
    <xf numFmtId="164" fontId="1" fillId="0" borderId="6" xfId="0" applyNumberFormat="1" applyFont="1" applyBorder="1" applyAlignment="1">
      <alignment vertical="top" wrapText="1"/>
    </xf>
    <xf numFmtId="0" fontId="1" fillId="0" borderId="3" xfId="0" applyFont="1" applyFill="1" applyBorder="1" applyAlignment="1">
      <alignment horizontal="lef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0" fontId="1" fillId="0" borderId="6" xfId="0" applyFont="1" applyBorder="1" applyAlignment="1">
      <alignment horizontal="center" vertical="top"/>
    </xf>
    <xf numFmtId="0" fontId="1" fillId="0" borderId="9" xfId="0" applyFont="1" applyFill="1" applyBorder="1" applyAlignment="1">
      <alignment vertical="top" wrapText="1"/>
    </xf>
    <xf numFmtId="164" fontId="1" fillId="0" borderId="1" xfId="0" applyNumberFormat="1" applyFont="1" applyBorder="1" applyAlignment="1">
      <alignment vertical="top" wrapText="1"/>
    </xf>
    <xf numFmtId="164" fontId="1" fillId="0" borderId="1" xfId="0" applyNumberFormat="1" applyFont="1" applyBorder="1" applyAlignment="1">
      <alignment vertical="top"/>
    </xf>
    <xf numFmtId="2" fontId="1" fillId="0" borderId="1" xfId="0" applyNumberFormat="1" applyFont="1" applyBorder="1" applyAlignment="1">
      <alignment horizontal="left" vertical="top" wrapText="1"/>
    </xf>
    <xf numFmtId="2" fontId="1" fillId="0" borderId="1" xfId="0" applyNumberFormat="1" applyFont="1" applyBorder="1" applyAlignment="1">
      <alignment vertical="top" wrapText="1"/>
    </xf>
    <xf numFmtId="2" fontId="1" fillId="0" borderId="6" xfId="0" applyNumberFormat="1" applyFont="1" applyBorder="1" applyAlignment="1">
      <alignment vertical="top" wrapText="1"/>
    </xf>
    <xf numFmtId="2" fontId="1" fillId="0" borderId="6" xfId="0" applyNumberFormat="1" applyFont="1" applyBorder="1" applyAlignment="1">
      <alignment horizontal="left" vertical="top" wrapText="1"/>
    </xf>
    <xf numFmtId="2" fontId="1" fillId="0" borderId="1" xfId="0" applyNumberFormat="1" applyFont="1" applyFill="1" applyBorder="1" applyAlignment="1">
      <alignment vertical="top" wrapText="1"/>
    </xf>
    <xf numFmtId="2" fontId="1" fillId="0" borderId="3" xfId="0" applyNumberFormat="1" applyFont="1" applyBorder="1" applyAlignment="1">
      <alignment vertical="top" wrapText="1"/>
    </xf>
    <xf numFmtId="0" fontId="1" fillId="0" borderId="10" xfId="0" applyFont="1" applyBorder="1" applyAlignment="1">
      <alignment vertical="top" wrapText="1"/>
    </xf>
    <xf numFmtId="164" fontId="1" fillId="0" borderId="3" xfId="0" applyNumberFormat="1" applyFont="1" applyBorder="1" applyAlignment="1">
      <alignment vertical="top" wrapText="1"/>
    </xf>
    <xf numFmtId="164" fontId="1" fillId="0" borderId="8" xfId="0" applyNumberFormat="1" applyFont="1" applyBorder="1" applyAlignment="1">
      <alignment vertical="top" wrapText="1"/>
    </xf>
    <xf numFmtId="1" fontId="1" fillId="0" borderId="1" xfId="0" applyNumberFormat="1" applyFont="1" applyBorder="1" applyAlignment="1">
      <alignment vertical="top"/>
    </xf>
    <xf numFmtId="164" fontId="2" fillId="0" borderId="3" xfId="0" applyNumberFormat="1" applyFont="1" applyBorder="1" applyAlignment="1">
      <alignment vertical="top"/>
    </xf>
    <xf numFmtId="164" fontId="2" fillId="0" borderId="0" xfId="0" applyNumberFormat="1" applyFont="1" applyFill="1" applyBorder="1" applyAlignment="1">
      <alignment vertical="top" wrapText="1"/>
    </xf>
    <xf numFmtId="0" fontId="1" fillId="0" borderId="6" xfId="0" applyFont="1" applyBorder="1" applyAlignment="1">
      <alignment horizontal="center" vertical="top"/>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9" xfId="0" applyFont="1" applyBorder="1" applyAlignment="1">
      <alignment horizontal="center" vertical="top"/>
    </xf>
    <xf numFmtId="0" fontId="1" fillId="0" borderId="9" xfId="0" applyFont="1" applyBorder="1" applyAlignment="1">
      <alignment vertical="top" wrapText="1"/>
    </xf>
    <xf numFmtId="0" fontId="1" fillId="0" borderId="6" xfId="0" applyFont="1" applyBorder="1" applyAlignment="1">
      <alignment vertical="top" wrapText="1"/>
    </xf>
    <xf numFmtId="0" fontId="1" fillId="0" borderId="1" xfId="0" applyFont="1" applyFill="1" applyBorder="1" applyAlignment="1">
      <alignment vertical="top" wrapText="1"/>
    </xf>
    <xf numFmtId="0" fontId="1" fillId="0" borderId="3" xfId="0" applyFont="1" applyBorder="1" applyAlignment="1">
      <alignment horizontal="center" vertical="top"/>
    </xf>
    <xf numFmtId="164" fontId="1" fillId="0" borderId="9" xfId="0" applyNumberFormat="1" applyFont="1" applyBorder="1" applyAlignment="1">
      <alignment vertical="top" wrapText="1"/>
    </xf>
    <xf numFmtId="164" fontId="1" fillId="0" borderId="6" xfId="0" applyNumberFormat="1" applyFont="1" applyBorder="1" applyAlignment="1">
      <alignment vertical="top" wrapText="1"/>
    </xf>
    <xf numFmtId="0" fontId="1" fillId="0" borderId="3" xfId="0" applyFont="1" applyBorder="1" applyAlignment="1">
      <alignment vertical="top" wrapText="1"/>
    </xf>
    <xf numFmtId="0" fontId="1" fillId="0" borderId="12" xfId="0" applyFont="1" applyBorder="1" applyAlignment="1">
      <alignment vertical="top" wrapText="1"/>
    </xf>
    <xf numFmtId="164" fontId="1" fillId="0" borderId="9" xfId="0" applyNumberFormat="1" applyFont="1" applyBorder="1" applyAlignment="1">
      <alignment vertical="top" wrapText="1"/>
    </xf>
    <xf numFmtId="164" fontId="1" fillId="0" borderId="3" xfId="0" applyNumberFormat="1" applyFont="1" applyBorder="1" applyAlignment="1">
      <alignment vertical="top"/>
    </xf>
    <xf numFmtId="0" fontId="1" fillId="0" borderId="3" xfId="0" applyFont="1" applyBorder="1" applyAlignment="1">
      <alignment vertical="top" wrapText="1"/>
    </xf>
    <xf numFmtId="0" fontId="1" fillId="0" borderId="1" xfId="0" applyFont="1" applyBorder="1" applyAlignment="1">
      <alignment vertical="top"/>
    </xf>
    <xf numFmtId="0" fontId="1" fillId="0" borderId="6"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xf>
    <xf numFmtId="164" fontId="1" fillId="0" borderId="9" xfId="0" applyNumberFormat="1" applyFont="1" applyBorder="1" applyAlignment="1">
      <alignment vertical="top" wrapText="1"/>
    </xf>
    <xf numFmtId="0" fontId="1" fillId="0" borderId="10" xfId="0" applyFont="1" applyBorder="1" applyAlignment="1">
      <alignment vertical="top" wrapText="1"/>
    </xf>
    <xf numFmtId="0" fontId="1" fillId="0" borderId="9"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4" borderId="6" xfId="0" applyFont="1" applyFill="1" applyBorder="1" applyAlignment="1">
      <alignment vertical="top" wrapText="1"/>
    </xf>
    <xf numFmtId="0" fontId="2" fillId="4" borderId="3" xfId="0" applyFont="1" applyFill="1" applyBorder="1" applyAlignment="1">
      <alignment vertical="top" wrapText="1"/>
    </xf>
    <xf numFmtId="0" fontId="1" fillId="0" borderId="1" xfId="0" applyFont="1" applyFill="1" applyBorder="1" applyAlignment="1">
      <alignment vertical="top" wrapText="1"/>
    </xf>
    <xf numFmtId="0" fontId="2" fillId="0" borderId="1" xfId="0" applyNumberFormat="1" applyFont="1" applyBorder="1" applyAlignment="1">
      <alignment horizontal="left" vertical="top" wrapText="1"/>
    </xf>
    <xf numFmtId="0" fontId="1" fillId="0" borderId="3" xfId="0" applyFont="1" applyBorder="1" applyAlignment="1">
      <alignment vertical="top" wrapText="1"/>
    </xf>
    <xf numFmtId="0" fontId="1" fillId="0" borderId="9" xfId="0" applyFont="1" applyFill="1" applyBorder="1" applyAlignment="1">
      <alignment vertical="top" wrapText="1"/>
    </xf>
    <xf numFmtId="49" fontId="1" fillId="0" borderId="10" xfId="0" applyNumberFormat="1" applyFont="1" applyBorder="1" applyAlignment="1">
      <alignment vertical="top" wrapText="1"/>
    </xf>
    <xf numFmtId="49" fontId="1" fillId="0" borderId="3" xfId="0" applyNumberFormat="1" applyFont="1" applyBorder="1" applyAlignment="1">
      <alignment vertical="top" wrapText="1"/>
    </xf>
    <xf numFmtId="49" fontId="1" fillId="0" borderId="11" xfId="0" applyNumberFormat="1"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xf>
    <xf numFmtId="164" fontId="1" fillId="0" borderId="6" xfId="0" applyNumberFormat="1" applyFont="1" applyBorder="1" applyAlignment="1">
      <alignment vertical="top"/>
    </xf>
    <xf numFmtId="164" fontId="1" fillId="0" borderId="9" xfId="0" applyNumberFormat="1" applyFont="1" applyBorder="1" applyAlignment="1">
      <alignment vertical="top"/>
    </xf>
    <xf numFmtId="0" fontId="2" fillId="0" borderId="12" xfId="0" applyFont="1" applyBorder="1" applyAlignment="1">
      <alignment vertical="top" wrapText="1"/>
    </xf>
    <xf numFmtId="0" fontId="2" fillId="0" borderId="13" xfId="0" applyFont="1" applyBorder="1" applyAlignment="1">
      <alignment vertical="top" wrapText="1"/>
    </xf>
    <xf numFmtId="49" fontId="2" fillId="0" borderId="10" xfId="0" applyNumberFormat="1" applyFont="1" applyBorder="1" applyAlignment="1">
      <alignment vertical="top" wrapText="1"/>
    </xf>
    <xf numFmtId="49" fontId="2" fillId="0" borderId="11" xfId="0" applyNumberFormat="1"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10" xfId="0" applyFont="1" applyBorder="1" applyAlignment="1">
      <alignment vertical="top" wrapText="1"/>
    </xf>
    <xf numFmtId="164" fontId="1" fillId="0" borderId="10" xfId="0" applyNumberFormat="1" applyFont="1" applyBorder="1" applyAlignment="1">
      <alignment vertical="top" wrapText="1"/>
    </xf>
    <xf numFmtId="0" fontId="1" fillId="0" borderId="10" xfId="0" applyNumberFormat="1" applyFont="1" applyBorder="1" applyAlignment="1">
      <alignment vertical="top"/>
    </xf>
    <xf numFmtId="164" fontId="2" fillId="0" borderId="3" xfId="0" applyNumberFormat="1" applyFont="1" applyFill="1" applyBorder="1" applyAlignment="1">
      <alignment vertical="top" wrapText="1"/>
    </xf>
    <xf numFmtId="164" fontId="1" fillId="0" borderId="12" xfId="0" applyNumberFormat="1" applyFont="1" applyBorder="1" applyAlignment="1">
      <alignment vertical="top" wrapText="1"/>
    </xf>
    <xf numFmtId="0" fontId="1" fillId="0" borderId="3" xfId="0" applyFont="1" applyBorder="1" applyAlignment="1">
      <alignment vertical="top"/>
    </xf>
    <xf numFmtId="0" fontId="1" fillId="0" borderId="3" xfId="0" applyFont="1" applyBorder="1" applyAlignment="1">
      <alignment vertical="top" wrapText="1"/>
    </xf>
    <xf numFmtId="0" fontId="1" fillId="0" borderId="7" xfId="0" applyFont="1" applyBorder="1" applyAlignment="1">
      <alignment vertical="top" wrapText="1"/>
    </xf>
    <xf numFmtId="0" fontId="1" fillId="0" borderId="0" xfId="0" applyFont="1" applyAlignment="1">
      <alignment vertical="top" wrapText="1"/>
    </xf>
    <xf numFmtId="49" fontId="1" fillId="0" borderId="1" xfId="0" applyNumberFormat="1" applyFont="1" applyBorder="1" applyAlignment="1">
      <alignment vertical="top"/>
    </xf>
    <xf numFmtId="49" fontId="1" fillId="0" borderId="9" xfId="0" applyNumberFormat="1" applyFont="1" applyBorder="1" applyAlignment="1">
      <alignment vertical="top"/>
    </xf>
    <xf numFmtId="0" fontId="1" fillId="4" borderId="1" xfId="0" applyFont="1" applyFill="1" applyBorder="1" applyAlignment="1">
      <alignment vertical="top" wrapText="1"/>
    </xf>
    <xf numFmtId="0" fontId="1" fillId="6" borderId="9" xfId="0" applyFont="1" applyFill="1" applyBorder="1" applyAlignment="1">
      <alignment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1" fillId="0" borderId="1" xfId="0" applyFont="1" applyBorder="1" applyAlignment="1">
      <alignment vertical="top" wrapText="1"/>
    </xf>
    <xf numFmtId="0" fontId="1" fillId="0" borderId="9" xfId="0" applyFont="1" applyBorder="1" applyAlignment="1">
      <alignment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2" xfId="0" applyFont="1" applyBorder="1" applyAlignment="1">
      <alignment horizontal="center" vertical="top"/>
    </xf>
    <xf numFmtId="0" fontId="1" fillId="0" borderId="1"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49" fontId="1" fillId="0" borderId="6" xfId="0" applyNumberFormat="1" applyFont="1" applyBorder="1" applyAlignment="1">
      <alignment vertical="top"/>
    </xf>
    <xf numFmtId="0" fontId="0" fillId="0" borderId="1"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1" fillId="0" borderId="6" xfId="0" applyFont="1" applyBorder="1" applyAlignment="1">
      <alignment vertical="top" wrapText="1"/>
    </xf>
    <xf numFmtId="0" fontId="1" fillId="0" borderId="1" xfId="0" applyFont="1" applyFill="1" applyBorder="1" applyAlignment="1">
      <alignment vertical="top" wrapText="1"/>
    </xf>
    <xf numFmtId="0" fontId="1" fillId="0" borderId="9" xfId="0" applyFont="1" applyFill="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1" fillId="0" borderId="12" xfId="0" applyFont="1" applyBorder="1" applyAlignment="1">
      <alignment vertical="top" wrapText="1"/>
    </xf>
    <xf numFmtId="0" fontId="1" fillId="0" borderId="13" xfId="0" applyFont="1" applyBorder="1" applyAlignment="1">
      <alignment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Border="1" applyAlignment="1">
      <alignment horizontal="center" vertical="top"/>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2" xfId="0" applyFont="1" applyFill="1" applyBorder="1" applyAlignment="1">
      <alignment horizontal="center" vertical="top" wrapText="1"/>
    </xf>
    <xf numFmtId="49" fontId="11" fillId="0" borderId="10" xfId="0" applyNumberFormat="1" applyFont="1" applyBorder="1" applyAlignment="1">
      <alignment vertical="top"/>
    </xf>
    <xf numFmtId="49" fontId="11" fillId="0" borderId="11" xfId="0" applyNumberFormat="1" applyFont="1" applyBorder="1" applyAlignment="1">
      <alignment vertical="top"/>
    </xf>
    <xf numFmtId="49" fontId="11" fillId="0" borderId="2" xfId="0" applyNumberFormat="1" applyFont="1" applyBorder="1" applyAlignment="1">
      <alignment vertical="top"/>
    </xf>
    <xf numFmtId="49" fontId="1" fillId="0" borderId="10" xfId="0" applyNumberFormat="1" applyFont="1" applyBorder="1" applyAlignment="1">
      <alignment vertical="top" wrapText="1"/>
    </xf>
    <xf numFmtId="49" fontId="1" fillId="0" borderId="11" xfId="0" applyNumberFormat="1" applyFont="1" applyBorder="1" applyAlignment="1">
      <alignment vertical="top" wrapText="1"/>
    </xf>
    <xf numFmtId="49" fontId="1" fillId="0" borderId="2" xfId="0" applyNumberFormat="1" applyFont="1" applyBorder="1" applyAlignment="1">
      <alignment vertical="top" wrapText="1"/>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49" fontId="9" fillId="0" borderId="10" xfId="0" applyNumberFormat="1" applyFont="1" applyBorder="1" applyAlignment="1">
      <alignment vertical="top"/>
    </xf>
    <xf numFmtId="49" fontId="9" fillId="0" borderId="11" xfId="0" applyNumberFormat="1" applyFont="1" applyBorder="1" applyAlignment="1">
      <alignment vertical="top"/>
    </xf>
    <xf numFmtId="49" fontId="9" fillId="0" borderId="2" xfId="0" applyNumberFormat="1" applyFont="1" applyBorder="1" applyAlignment="1">
      <alignment vertical="top"/>
    </xf>
    <xf numFmtId="0" fontId="1" fillId="0" borderId="6" xfId="0" applyFont="1" applyBorder="1" applyAlignment="1">
      <alignment horizontal="left" vertical="top" wrapText="1"/>
    </xf>
    <xf numFmtId="0" fontId="0" fillId="0" borderId="9" xfId="0" applyBorder="1" applyAlignment="1">
      <alignment vertical="top"/>
    </xf>
    <xf numFmtId="0" fontId="1" fillId="0" borderId="3" xfId="0" applyFont="1" applyBorder="1" applyAlignment="1">
      <alignment horizontal="center" vertical="top"/>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2" xfId="0" applyNumberFormat="1" applyFont="1" applyBorder="1" applyAlignment="1">
      <alignment horizontal="center" vertical="top"/>
    </xf>
    <xf numFmtId="49" fontId="1" fillId="0" borderId="3" xfId="0" applyNumberFormat="1" applyFont="1" applyBorder="1" applyAlignment="1">
      <alignment vertical="top"/>
    </xf>
    <xf numFmtId="49" fontId="1" fillId="0" borderId="1"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2" fillId="0" borderId="10" xfId="0" applyNumberFormat="1" applyFont="1" applyBorder="1" applyAlignment="1">
      <alignment vertical="top"/>
    </xf>
    <xf numFmtId="49" fontId="2" fillId="0" borderId="11" xfId="0" applyNumberFormat="1" applyFont="1" applyBorder="1" applyAlignment="1">
      <alignment vertical="top"/>
    </xf>
    <xf numFmtId="49" fontId="2" fillId="0" borderId="2" xfId="0" applyNumberFormat="1" applyFont="1" applyBorder="1" applyAlignment="1">
      <alignment vertical="top"/>
    </xf>
    <xf numFmtId="49" fontId="1" fillId="0" borderId="11" xfId="0" applyNumberFormat="1" applyFont="1" applyBorder="1" applyAlignment="1">
      <alignment vertical="top"/>
    </xf>
    <xf numFmtId="49" fontId="1" fillId="0" borderId="2" xfId="0" applyNumberFormat="1" applyFont="1" applyBorder="1" applyAlignment="1">
      <alignment vertical="top"/>
    </xf>
    <xf numFmtId="49" fontId="1" fillId="0" borderId="3" xfId="0" applyNumberFormat="1" applyFont="1" applyBorder="1" applyAlignment="1">
      <alignment vertical="top" wrapText="1"/>
    </xf>
    <xf numFmtId="49" fontId="1" fillId="0" borderId="10" xfId="0" applyNumberFormat="1" applyFont="1" applyBorder="1" applyAlignment="1">
      <alignment vertical="top"/>
    </xf>
    <xf numFmtId="0" fontId="0" fillId="4" borderId="6" xfId="0" applyFill="1" applyBorder="1" applyAlignment="1">
      <alignment vertical="top" wrapText="1"/>
    </xf>
    <xf numFmtId="0" fontId="0" fillId="4" borderId="9" xfId="0" applyFill="1" applyBorder="1" applyAlignment="1">
      <alignment vertical="top" wrapText="1"/>
    </xf>
    <xf numFmtId="0" fontId="1" fillId="0" borderId="4" xfId="0" applyNumberFormat="1" applyFont="1" applyFill="1" applyBorder="1" applyAlignment="1">
      <alignment vertical="top" wrapText="1"/>
    </xf>
    <xf numFmtId="0" fontId="1" fillId="0" borderId="15" xfId="0" applyNumberFormat="1" applyFont="1" applyFill="1" applyBorder="1" applyAlignment="1">
      <alignment vertical="top"/>
    </xf>
    <xf numFmtId="0" fontId="1" fillId="0" borderId="5" xfId="0" applyNumberFormat="1" applyFont="1" applyFill="1" applyBorder="1" applyAlignment="1">
      <alignment vertical="top"/>
    </xf>
    <xf numFmtId="0" fontId="1" fillId="0" borderId="7"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2" fillId="2" borderId="11" xfId="0" applyFont="1" applyFill="1" applyBorder="1" applyAlignment="1">
      <alignment vertical="top" wrapText="1"/>
    </xf>
    <xf numFmtId="0" fontId="2" fillId="2" borderId="2" xfId="0" applyFont="1" applyFill="1" applyBorder="1" applyAlignment="1">
      <alignment vertical="top" wrapText="1"/>
    </xf>
    <xf numFmtId="0" fontId="2" fillId="0" borderId="3" xfId="0" applyFont="1" applyBorder="1" applyAlignment="1">
      <alignment horizontal="center" vertical="top" wrapText="1"/>
    </xf>
    <xf numFmtId="49" fontId="1" fillId="4" borderId="1" xfId="0" applyNumberFormat="1" applyFont="1" applyFill="1" applyBorder="1" applyAlignment="1">
      <alignment vertical="top"/>
    </xf>
    <xf numFmtId="49" fontId="1" fillId="4" borderId="6" xfId="0" applyNumberFormat="1" applyFont="1" applyFill="1" applyBorder="1" applyAlignment="1">
      <alignment vertical="top"/>
    </xf>
    <xf numFmtId="0" fontId="0" fillId="4" borderId="9" xfId="0" applyFill="1" applyBorder="1" applyAlignment="1">
      <alignment vertical="top"/>
    </xf>
    <xf numFmtId="0" fontId="1" fillId="4" borderId="6" xfId="0" applyFont="1" applyFill="1" applyBorder="1" applyAlignment="1">
      <alignment vertical="top" wrapText="1"/>
    </xf>
    <xf numFmtId="0" fontId="1" fillId="4" borderId="1" xfId="0" applyFont="1" applyFill="1" applyBorder="1" applyAlignment="1">
      <alignment vertical="top"/>
    </xf>
    <xf numFmtId="0" fontId="0" fillId="4" borderId="6" xfId="0" applyFill="1" applyBorder="1" applyAlignment="1">
      <alignment vertical="top"/>
    </xf>
    <xf numFmtId="0" fontId="2" fillId="2" borderId="3" xfId="0" applyFont="1" applyFill="1" applyBorder="1" applyAlignment="1">
      <alignment vertical="top" wrapText="1"/>
    </xf>
    <xf numFmtId="0" fontId="7" fillId="0" borderId="11" xfId="0" applyNumberFormat="1" applyFont="1" applyFill="1" applyBorder="1" applyAlignment="1">
      <alignment vertical="top" wrapText="1"/>
    </xf>
    <xf numFmtId="0" fontId="7" fillId="0" borderId="2" xfId="0" applyNumberFormat="1" applyFont="1" applyFill="1" applyBorder="1" applyAlignment="1">
      <alignment vertical="top" wrapText="1"/>
    </xf>
    <xf numFmtId="0" fontId="2" fillId="0" borderId="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5" xfId="0" applyFont="1" applyFill="1" applyBorder="1" applyAlignment="1">
      <alignment horizontal="center" vertical="top" wrapText="1"/>
    </xf>
    <xf numFmtId="0" fontId="6" fillId="0" borderId="11" xfId="0" applyNumberFormat="1" applyFont="1" applyFill="1" applyBorder="1" applyAlignment="1">
      <alignment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1" fillId="0" borderId="8" xfId="0" applyFont="1" applyBorder="1" applyAlignment="1">
      <alignment vertical="top" wrapText="1"/>
    </xf>
    <xf numFmtId="0" fontId="1" fillId="0" borderId="14" xfId="0" applyFont="1" applyBorder="1" applyAlignment="1">
      <alignment vertical="top" wrapText="1"/>
    </xf>
    <xf numFmtId="0" fontId="2"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2" xfId="0" applyFont="1" applyBorder="1" applyAlignment="1">
      <alignment horizontal="center" vertical="top" wrapText="1"/>
    </xf>
    <xf numFmtId="0" fontId="2" fillId="0" borderId="0" xfId="0" applyFont="1" applyAlignment="1">
      <alignment horizontal="center" vertical="top"/>
    </xf>
    <xf numFmtId="0" fontId="2" fillId="2" borderId="0" xfId="0" applyFont="1" applyFill="1" applyBorder="1" applyAlignment="1">
      <alignment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vertical="top"/>
    </xf>
    <xf numFmtId="0" fontId="1" fillId="0" borderId="5" xfId="0" applyFont="1" applyBorder="1" applyAlignment="1">
      <alignment vertical="top"/>
    </xf>
    <xf numFmtId="0" fontId="1" fillId="0" borderId="4"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1" xfId="0" applyFont="1" applyBorder="1" applyAlignment="1">
      <alignment vertical="top"/>
    </xf>
    <xf numFmtId="0" fontId="1" fillId="0" borderId="6" xfId="0" applyFont="1" applyBorder="1" applyAlignment="1">
      <alignment vertical="top"/>
    </xf>
    <xf numFmtId="2" fontId="1" fillId="0" borderId="1" xfId="0" applyNumberFormat="1" applyFont="1" applyBorder="1" applyAlignment="1">
      <alignment vertical="top" wrapText="1"/>
    </xf>
    <xf numFmtId="2" fontId="1" fillId="0" borderId="9" xfId="0" applyNumberFormat="1" applyFont="1" applyBorder="1" applyAlignment="1">
      <alignment vertical="top" wrapText="1"/>
    </xf>
    <xf numFmtId="2" fontId="1" fillId="0" borderId="1" xfId="0" applyNumberFormat="1" applyFont="1" applyBorder="1" applyAlignment="1">
      <alignment horizontal="left" vertical="top" wrapText="1"/>
    </xf>
    <xf numFmtId="2" fontId="1" fillId="0" borderId="9" xfId="0" applyNumberFormat="1" applyFont="1" applyBorder="1" applyAlignment="1">
      <alignment horizontal="left" vertical="top" wrapText="1"/>
    </xf>
    <xf numFmtId="2" fontId="1" fillId="0" borderId="1" xfId="0" applyNumberFormat="1" applyFont="1" applyFill="1" applyBorder="1" applyAlignment="1">
      <alignment horizontal="left" vertical="top" wrapText="1"/>
    </xf>
    <xf numFmtId="2" fontId="1" fillId="0" borderId="9" xfId="0" applyNumberFormat="1" applyFont="1" applyFill="1" applyBorder="1" applyAlignment="1">
      <alignment horizontal="left" vertical="top" wrapText="1"/>
    </xf>
    <xf numFmtId="2" fontId="1" fillId="0" borderId="6" xfId="0" applyNumberFormat="1" applyFont="1" applyBorder="1" applyAlignment="1">
      <alignment horizontal="left" vertical="top" wrapText="1"/>
    </xf>
    <xf numFmtId="0" fontId="1" fillId="0" borderId="9" xfId="0" applyFont="1" applyBorder="1" applyAlignment="1">
      <alignment vertical="top"/>
    </xf>
    <xf numFmtId="164" fontId="1" fillId="0" borderId="1" xfId="0" applyNumberFormat="1" applyFont="1" applyBorder="1" applyAlignment="1">
      <alignment vertical="top"/>
    </xf>
    <xf numFmtId="164" fontId="1" fillId="0" borderId="9" xfId="0" applyNumberFormat="1" applyFont="1" applyBorder="1" applyAlignment="1">
      <alignment vertical="top"/>
    </xf>
    <xf numFmtId="0" fontId="2" fillId="0" borderId="4" xfId="0" applyFont="1" applyBorder="1" applyAlignment="1">
      <alignment horizontal="center" vertical="top"/>
    </xf>
    <xf numFmtId="0" fontId="2" fillId="0" borderId="15" xfId="0" applyFont="1" applyBorder="1" applyAlignment="1">
      <alignment horizontal="center" vertical="top"/>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0" xfId="0" applyFont="1" applyBorder="1" applyAlignment="1">
      <alignment horizontal="center" vertical="top"/>
    </xf>
    <xf numFmtId="0" fontId="2" fillId="0" borderId="8" xfId="0" applyFont="1" applyBorder="1" applyAlignment="1">
      <alignment horizontal="center" vertical="top"/>
    </xf>
    <xf numFmtId="164" fontId="1" fillId="0" borderId="1" xfId="0" applyNumberFormat="1" applyFont="1" applyBorder="1" applyAlignment="1">
      <alignment horizontal="center" vertical="top"/>
    </xf>
    <xf numFmtId="164" fontId="1" fillId="0" borderId="9" xfId="0" applyNumberFormat="1" applyFont="1" applyBorder="1" applyAlignment="1">
      <alignment horizontal="center" vertical="top"/>
    </xf>
    <xf numFmtId="49" fontId="2" fillId="0" borderId="10" xfId="0" applyNumberFormat="1" applyFont="1" applyFill="1" applyBorder="1" applyAlignment="1">
      <alignment vertical="top"/>
    </xf>
    <xf numFmtId="49" fontId="2" fillId="0" borderId="11" xfId="0" applyNumberFormat="1" applyFont="1" applyFill="1" applyBorder="1" applyAlignment="1">
      <alignment vertical="top"/>
    </xf>
    <xf numFmtId="49" fontId="2" fillId="0" borderId="2" xfId="0" applyNumberFormat="1" applyFont="1" applyFill="1" applyBorder="1" applyAlignment="1">
      <alignment vertical="top"/>
    </xf>
    <xf numFmtId="49" fontId="2" fillId="0" borderId="10" xfId="0" applyNumberFormat="1" applyFont="1" applyBorder="1" applyAlignment="1">
      <alignment vertical="top" wrapText="1"/>
    </xf>
    <xf numFmtId="49" fontId="2" fillId="0" borderId="11" xfId="0" applyNumberFormat="1" applyFont="1" applyBorder="1" applyAlignment="1">
      <alignment vertical="top" wrapText="1"/>
    </xf>
    <xf numFmtId="49" fontId="2" fillId="0" borderId="2" xfId="0" applyNumberFormat="1"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vertical="top"/>
    </xf>
    <xf numFmtId="0" fontId="2" fillId="0" borderId="11" xfId="0" applyFont="1" applyBorder="1" applyAlignment="1">
      <alignment vertical="top"/>
    </xf>
    <xf numFmtId="0" fontId="2" fillId="0" borderId="2" xfId="0" applyFont="1" applyBorder="1" applyAlignment="1">
      <alignment vertical="top"/>
    </xf>
    <xf numFmtId="0" fontId="12" fillId="0" borderId="1" xfId="0" applyFont="1" applyBorder="1" applyAlignment="1">
      <alignment vertical="top" wrapText="1"/>
    </xf>
    <xf numFmtId="0" fontId="12" fillId="0" borderId="9" xfId="0" applyFont="1" applyBorder="1" applyAlignment="1">
      <alignment vertical="top" wrapText="1"/>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2" xfId="0" applyFont="1" applyFill="1" applyBorder="1" applyAlignment="1">
      <alignment horizontal="center" vertical="top"/>
    </xf>
    <xf numFmtId="0" fontId="2" fillId="0" borderId="1"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vertical="top" wrapText="1"/>
    </xf>
    <xf numFmtId="0" fontId="1" fillId="0" borderId="1" xfId="0" applyNumberFormat="1" applyFont="1" applyBorder="1" applyAlignment="1">
      <alignment vertical="top"/>
    </xf>
    <xf numFmtId="0" fontId="1" fillId="0" borderId="6" xfId="0" applyNumberFormat="1" applyFont="1" applyBorder="1" applyAlignment="1">
      <alignment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vertical="top" wrapText="1"/>
    </xf>
    <xf numFmtId="2" fontId="1" fillId="0" borderId="1" xfId="0" applyNumberFormat="1" applyFont="1" applyBorder="1" applyAlignment="1">
      <alignment vertical="top"/>
    </xf>
    <xf numFmtId="2" fontId="1" fillId="0" borderId="6" xfId="0" applyNumberFormat="1" applyFont="1" applyBorder="1" applyAlignment="1">
      <alignment vertical="top"/>
    </xf>
    <xf numFmtId="2" fontId="1" fillId="0" borderId="9" xfId="0" applyNumberFormat="1" applyFont="1" applyBorder="1" applyAlignment="1">
      <alignment vertical="top"/>
    </xf>
    <xf numFmtId="0" fontId="1" fillId="0" borderId="9" xfId="0" applyNumberFormat="1" applyFont="1" applyBorder="1" applyAlignment="1">
      <alignment vertical="top"/>
    </xf>
    <xf numFmtId="2" fontId="1" fillId="0" borderId="6" xfId="0" applyNumberFormat="1" applyFont="1" applyBorder="1" applyAlignment="1">
      <alignment vertical="top" wrapText="1"/>
    </xf>
    <xf numFmtId="2" fontId="9" fillId="0" borderId="10" xfId="0" applyNumberFormat="1" applyFont="1" applyBorder="1" applyAlignment="1">
      <alignment vertical="top"/>
    </xf>
    <xf numFmtId="2" fontId="9" fillId="0" borderId="11" xfId="0" applyNumberFormat="1" applyFont="1" applyBorder="1" applyAlignment="1">
      <alignment vertical="top"/>
    </xf>
    <xf numFmtId="2" fontId="9" fillId="0" borderId="2" xfId="0" applyNumberFormat="1" applyFont="1" applyBorder="1" applyAlignment="1">
      <alignment vertical="top"/>
    </xf>
    <xf numFmtId="2" fontId="1" fillId="0" borderId="10" xfId="0" applyNumberFormat="1" applyFont="1" applyBorder="1" applyAlignment="1">
      <alignment vertical="top" wrapText="1"/>
    </xf>
    <xf numFmtId="2" fontId="1" fillId="0" borderId="11" xfId="0" applyNumberFormat="1" applyFont="1" applyBorder="1" applyAlignment="1">
      <alignment vertical="top" wrapText="1"/>
    </xf>
    <xf numFmtId="2" fontId="1" fillId="0" borderId="2" xfId="0" applyNumberFormat="1" applyFont="1" applyBorder="1" applyAlignment="1">
      <alignment vertical="top" wrapText="1"/>
    </xf>
    <xf numFmtId="2" fontId="0" fillId="0" borderId="6" xfId="0" applyNumberFormat="1" applyBorder="1" applyAlignment="1">
      <alignment vertical="top" wrapText="1"/>
    </xf>
    <xf numFmtId="2" fontId="0" fillId="0" borderId="9" xfId="0" applyNumberFormat="1" applyBorder="1" applyAlignment="1">
      <alignment vertical="top"/>
    </xf>
    <xf numFmtId="2" fontId="1" fillId="0" borderId="1" xfId="0" applyNumberFormat="1" applyFont="1" applyFill="1" applyBorder="1" applyAlignment="1">
      <alignment vertical="top" wrapText="1"/>
    </xf>
    <xf numFmtId="2" fontId="0" fillId="0" borderId="9" xfId="0" applyNumberFormat="1" applyBorder="1" applyAlignment="1">
      <alignment vertical="top" wrapText="1"/>
    </xf>
    <xf numFmtId="2" fontId="1" fillId="0" borderId="3" xfId="0" applyNumberFormat="1" applyFont="1" applyBorder="1" applyAlignment="1">
      <alignment vertical="top"/>
    </xf>
    <xf numFmtId="2" fontId="1" fillId="0" borderId="3" xfId="0" applyNumberFormat="1" applyFont="1" applyBorder="1" applyAlignment="1">
      <alignment vertical="top" wrapText="1"/>
    </xf>
    <xf numFmtId="164" fontId="1" fillId="0" borderId="1" xfId="0" applyNumberFormat="1" applyFont="1" applyBorder="1" applyAlignment="1">
      <alignment horizontal="left" vertical="top" wrapText="1"/>
    </xf>
    <xf numFmtId="164" fontId="1" fillId="0" borderId="6" xfId="0" applyNumberFormat="1" applyFont="1" applyBorder="1" applyAlignment="1">
      <alignment horizontal="left" vertical="top" wrapText="1"/>
    </xf>
    <xf numFmtId="164" fontId="1" fillId="0" borderId="9" xfId="0" applyNumberFormat="1" applyFont="1" applyBorder="1" applyAlignment="1">
      <alignment horizontal="left" vertical="top" wrapText="1"/>
    </xf>
    <xf numFmtId="1" fontId="1" fillId="0" borderId="1" xfId="0" applyNumberFormat="1" applyFont="1" applyBorder="1" applyAlignment="1">
      <alignment vertical="top" wrapText="1"/>
    </xf>
    <xf numFmtId="1" fontId="1" fillId="0" borderId="9" xfId="0" applyNumberFormat="1" applyFont="1" applyBorder="1" applyAlignment="1">
      <alignment vertical="top" wrapText="1"/>
    </xf>
    <xf numFmtId="164" fontId="1" fillId="0" borderId="6" xfId="0" applyNumberFormat="1" applyFont="1" applyBorder="1" applyAlignment="1">
      <alignment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2" xfId="0" applyFont="1" applyBorder="1" applyAlignment="1">
      <alignment horizontal="center" vertical="top"/>
    </xf>
    <xf numFmtId="0" fontId="9" fillId="0" borderId="13" xfId="0" applyFont="1" applyBorder="1" applyAlignment="1">
      <alignment horizontal="center" vertical="top"/>
    </xf>
    <xf numFmtId="164" fontId="1" fillId="0" borderId="1" xfId="0" applyNumberFormat="1" applyFont="1" applyBorder="1" applyAlignment="1">
      <alignment vertical="top" wrapText="1"/>
    </xf>
    <xf numFmtId="164" fontId="1" fillId="0" borderId="9" xfId="0" applyNumberFormat="1" applyFont="1" applyBorder="1" applyAlignment="1">
      <alignment vertical="top" wrapText="1"/>
    </xf>
    <xf numFmtId="164" fontId="1" fillId="0" borderId="6" xfId="0" applyNumberFormat="1" applyFont="1" applyBorder="1" applyAlignment="1">
      <alignment vertical="top" wrapText="1"/>
    </xf>
    <xf numFmtId="164" fontId="1" fillId="0" borderId="1" xfId="0" applyNumberFormat="1" applyFont="1" applyBorder="1" applyAlignment="1">
      <alignment horizontal="right" vertical="top" wrapText="1"/>
    </xf>
    <xf numFmtId="164" fontId="1" fillId="0" borderId="6"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0" fontId="9" fillId="0" borderId="10" xfId="0" applyNumberFormat="1" applyFont="1" applyBorder="1" applyAlignment="1">
      <alignment horizontal="left" vertical="top" wrapText="1"/>
    </xf>
    <xf numFmtId="0" fontId="9" fillId="0" borderId="2" xfId="0" applyNumberFormat="1" applyFont="1" applyBorder="1" applyAlignment="1">
      <alignment horizontal="left" vertical="top" wrapText="1"/>
    </xf>
    <xf numFmtId="0" fontId="9" fillId="0" borderId="10" xfId="0" applyNumberFormat="1" applyFont="1" applyFill="1" applyBorder="1" applyAlignment="1">
      <alignment vertical="top" wrapText="1"/>
    </xf>
    <xf numFmtId="0" fontId="9" fillId="0" borderId="11" xfId="0" applyNumberFormat="1" applyFont="1" applyFill="1" applyBorder="1" applyAlignment="1">
      <alignment vertical="top" wrapText="1"/>
    </xf>
    <xf numFmtId="0" fontId="9" fillId="0" borderId="2" xfId="0" applyNumberFormat="1" applyFont="1" applyFill="1" applyBorder="1" applyAlignment="1">
      <alignment vertical="top" wrapText="1"/>
    </xf>
    <xf numFmtId="0" fontId="1" fillId="0" borderId="10" xfId="0" applyFont="1" applyBorder="1" applyAlignment="1">
      <alignment vertical="top" wrapText="1"/>
    </xf>
    <xf numFmtId="0" fontId="1" fillId="0" borderId="2" xfId="0" applyFont="1" applyBorder="1" applyAlignment="1">
      <alignment vertical="top" wrapText="1"/>
    </xf>
    <xf numFmtId="0" fontId="1" fillId="0" borderId="10"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1" fillId="0" borderId="2" xfId="0" applyNumberFormat="1" applyFont="1" applyFill="1" applyBorder="1" applyAlignment="1">
      <alignment vertical="top" wrapText="1"/>
    </xf>
    <xf numFmtId="49" fontId="11" fillId="0" borderId="10" xfId="0" applyNumberFormat="1" applyFont="1" applyBorder="1" applyAlignment="1">
      <alignment vertical="top" wrapText="1"/>
    </xf>
    <xf numFmtId="49" fontId="11" fillId="0" borderId="11" xfId="0" applyNumberFormat="1" applyFont="1" applyBorder="1" applyAlignment="1">
      <alignment vertical="top" wrapText="1"/>
    </xf>
    <xf numFmtId="49" fontId="11" fillId="0" borderId="2" xfId="0" applyNumberFormat="1" applyFont="1" applyBorder="1" applyAlignment="1">
      <alignment vertical="top" wrapText="1"/>
    </xf>
    <xf numFmtId="0" fontId="1" fillId="0" borderId="0" xfId="0" applyFont="1" applyAlignment="1">
      <alignment horizontal="center" vertical="top"/>
    </xf>
    <xf numFmtId="49" fontId="11" fillId="0" borderId="4" xfId="0" applyNumberFormat="1" applyFont="1" applyBorder="1" applyAlignment="1">
      <alignment horizontal="center" vertical="top"/>
    </xf>
    <xf numFmtId="49" fontId="11" fillId="0" borderId="15" xfId="0" applyNumberFormat="1" applyFont="1" applyBorder="1" applyAlignment="1">
      <alignment horizontal="center" vertical="top"/>
    </xf>
    <xf numFmtId="49" fontId="11" fillId="0" borderId="5" xfId="0" applyNumberFormat="1" applyFont="1" applyBorder="1" applyAlignment="1">
      <alignment horizontal="center" vertical="top"/>
    </xf>
    <xf numFmtId="49" fontId="11" fillId="0" borderId="7" xfId="0" applyNumberFormat="1" applyFont="1" applyBorder="1" applyAlignment="1">
      <alignment horizontal="center" vertical="top"/>
    </xf>
    <xf numFmtId="49" fontId="11" fillId="0" borderId="0" xfId="0" applyNumberFormat="1" applyFont="1" applyBorder="1" applyAlignment="1">
      <alignment horizontal="center" vertical="top"/>
    </xf>
    <xf numFmtId="49" fontId="11" fillId="0" borderId="8" xfId="0" applyNumberFormat="1" applyFont="1" applyBorder="1" applyAlignment="1">
      <alignment horizontal="center" vertical="top"/>
    </xf>
    <xf numFmtId="49" fontId="11" fillId="0" borderId="12" xfId="0" applyNumberFormat="1" applyFont="1" applyBorder="1" applyAlignment="1">
      <alignment horizontal="center" vertical="top"/>
    </xf>
    <xf numFmtId="49" fontId="11" fillId="0" borderId="13" xfId="0" applyNumberFormat="1" applyFont="1" applyBorder="1" applyAlignment="1">
      <alignment horizontal="center" vertical="top"/>
    </xf>
    <xf numFmtId="49" fontId="11" fillId="0" borderId="14" xfId="0" applyNumberFormat="1" applyFont="1" applyBorder="1" applyAlignment="1">
      <alignment horizontal="center" vertical="top"/>
    </xf>
    <xf numFmtId="0" fontId="1" fillId="0" borderId="3" xfId="0" applyNumberFormat="1" applyFont="1" applyFill="1" applyBorder="1" applyAlignment="1">
      <alignment horizontal="center" vertical="top"/>
    </xf>
    <xf numFmtId="0" fontId="2" fillId="0" borderId="3" xfId="0"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0" borderId="5" xfId="0" applyNumberFormat="1" applyFont="1" applyFill="1" applyBorder="1" applyAlignment="1">
      <alignment horizontal="center" vertical="top"/>
    </xf>
    <xf numFmtId="0" fontId="1" fillId="0" borderId="7"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8"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2" fillId="0" borderId="3" xfId="0" applyNumberFormat="1"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2" xfId="0" applyFont="1" applyBorder="1" applyAlignment="1">
      <alignment horizontal="center" vertical="top" wrapText="1"/>
    </xf>
    <xf numFmtId="2" fontId="1" fillId="0" borderId="15" xfId="0" applyNumberFormat="1" applyFont="1" applyBorder="1" applyAlignment="1">
      <alignment horizontal="center" vertical="top" wrapText="1"/>
    </xf>
    <xf numFmtId="2" fontId="1" fillId="0" borderId="5" xfId="0" applyNumberFormat="1" applyFont="1" applyBorder="1" applyAlignment="1">
      <alignment horizontal="center" vertical="top" wrapText="1"/>
    </xf>
    <xf numFmtId="2" fontId="1" fillId="0" borderId="0" xfId="0" applyNumberFormat="1" applyFont="1" applyBorder="1" applyAlignment="1">
      <alignment horizontal="center" vertical="top" wrapText="1"/>
    </xf>
    <xf numFmtId="2" fontId="1" fillId="0" borderId="8" xfId="0" applyNumberFormat="1" applyFont="1" applyBorder="1" applyAlignment="1">
      <alignment horizontal="center" vertical="top" wrapText="1"/>
    </xf>
    <xf numFmtId="2" fontId="1" fillId="0" borderId="13"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0" fontId="15" fillId="0" borderId="10" xfId="0" applyNumberFormat="1" applyFont="1" applyBorder="1" applyAlignment="1">
      <alignment horizontal="left" vertical="top" wrapText="1"/>
    </xf>
    <xf numFmtId="0" fontId="15" fillId="0" borderId="11" xfId="0" applyNumberFormat="1" applyFont="1" applyBorder="1" applyAlignment="1">
      <alignment horizontal="left" vertical="top" wrapText="1"/>
    </xf>
    <xf numFmtId="0" fontId="15" fillId="0" borderId="2" xfId="0" applyNumberFormat="1" applyFont="1" applyBorder="1" applyAlignment="1">
      <alignment horizontal="left" vertical="top" wrapText="1"/>
    </xf>
    <xf numFmtId="0" fontId="1" fillId="0" borderId="1" xfId="0" applyFont="1" applyBorder="1" applyAlignment="1">
      <alignment horizontal="justify" vertical="top"/>
    </xf>
    <xf numFmtId="0" fontId="1" fillId="0" borderId="9" xfId="0" applyFont="1" applyBorder="1" applyAlignment="1">
      <alignment horizontal="justify"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5"/>
  <sheetViews>
    <sheetView topLeftCell="A4" zoomScale="80" zoomScaleNormal="80" zoomScaleSheetLayoutView="76" workbookViewId="0">
      <selection activeCell="J9" sqref="J9"/>
    </sheetView>
  </sheetViews>
  <sheetFormatPr defaultColWidth="9.109375" defaultRowHeight="13.8" x14ac:dyDescent="0.25"/>
  <cols>
    <col min="1" max="1" width="5.109375" style="1" customWidth="1"/>
    <col min="2" max="2" width="7.109375" style="2" customWidth="1"/>
    <col min="3" max="3" width="28.6640625" style="2" customWidth="1"/>
    <col min="4" max="4" width="22.5546875" style="2" customWidth="1"/>
    <col min="5" max="5" width="11.33203125" style="2" customWidth="1"/>
    <col min="6" max="6" width="8.44140625" style="2" customWidth="1"/>
    <col min="7" max="7" width="27.44140625" style="2" customWidth="1"/>
    <col min="8" max="8" width="10.5546875" style="2" customWidth="1"/>
    <col min="9" max="9" width="18.109375" style="2" customWidth="1"/>
    <col min="10" max="16384" width="9.109375" style="2"/>
  </cols>
  <sheetData>
    <row r="1" spans="1:23" hidden="1" x14ac:dyDescent="0.25"/>
    <row r="2" spans="1:23" ht="15.75" hidden="1" customHeight="1" x14ac:dyDescent="0.25">
      <c r="C2" s="538" t="s">
        <v>0</v>
      </c>
      <c r="D2" s="538"/>
      <c r="E2" s="538"/>
      <c r="F2" s="538"/>
      <c r="G2" s="538"/>
      <c r="H2" s="538"/>
      <c r="I2" s="538"/>
    </row>
    <row r="3" spans="1:23" ht="15.75" hidden="1" customHeight="1" x14ac:dyDescent="0.25"/>
    <row r="4" spans="1:23" ht="37.950000000000003" customHeight="1" x14ac:dyDescent="0.25">
      <c r="G4" s="431" t="s">
        <v>396</v>
      </c>
      <c r="H4" s="431"/>
      <c r="I4" s="431"/>
    </row>
    <row r="5" spans="1:23" ht="15.75" customHeight="1" x14ac:dyDescent="0.25">
      <c r="C5" s="2" t="s">
        <v>1</v>
      </c>
    </row>
    <row r="6" spans="1:23" s="4" customFormat="1" ht="32.25" customHeight="1" x14ac:dyDescent="0.25">
      <c r="A6" s="3"/>
      <c r="B6" s="539" t="s">
        <v>2</v>
      </c>
      <c r="C6" s="539"/>
      <c r="D6" s="539"/>
      <c r="E6" s="539"/>
      <c r="F6" s="539"/>
      <c r="G6" s="539"/>
      <c r="H6" s="539"/>
      <c r="I6" s="539"/>
    </row>
    <row r="8" spans="1:23" x14ac:dyDescent="0.25">
      <c r="A8" s="540" t="s">
        <v>3</v>
      </c>
      <c r="B8" s="542" t="s">
        <v>4</v>
      </c>
      <c r="C8" s="429" t="s">
        <v>5</v>
      </c>
      <c r="D8" s="429" t="s">
        <v>6</v>
      </c>
      <c r="E8" s="544" t="s">
        <v>7</v>
      </c>
      <c r="F8" s="543"/>
      <c r="G8" s="547" t="s">
        <v>8</v>
      </c>
      <c r="H8" s="438" t="s">
        <v>9</v>
      </c>
      <c r="I8" s="429" t="s">
        <v>10</v>
      </c>
    </row>
    <row r="9" spans="1:23" ht="36" customHeight="1" x14ac:dyDescent="0.25">
      <c r="A9" s="541"/>
      <c r="B9" s="543"/>
      <c r="C9" s="438"/>
      <c r="D9" s="438"/>
      <c r="E9" s="545"/>
      <c r="F9" s="546"/>
      <c r="G9" s="548"/>
      <c r="H9" s="439"/>
      <c r="I9" s="438"/>
    </row>
    <row r="10" spans="1:23" ht="18.75" customHeight="1" x14ac:dyDescent="0.25">
      <c r="A10" s="535" t="s">
        <v>11</v>
      </c>
      <c r="B10" s="536"/>
      <c r="C10" s="536"/>
      <c r="D10" s="536"/>
      <c r="E10" s="536"/>
      <c r="F10" s="536"/>
      <c r="G10" s="536"/>
      <c r="H10" s="536"/>
      <c r="I10" s="537"/>
    </row>
    <row r="11" spans="1:23" ht="51" customHeight="1" x14ac:dyDescent="0.25">
      <c r="A11" s="443">
        <v>1</v>
      </c>
      <c r="B11" s="432" t="s">
        <v>12</v>
      </c>
      <c r="C11" s="438" t="s">
        <v>13</v>
      </c>
      <c r="D11" s="438" t="s">
        <v>14</v>
      </c>
      <c r="E11" s="5" t="s">
        <v>15</v>
      </c>
      <c r="F11" s="5">
        <v>140</v>
      </c>
      <c r="G11" s="438" t="s">
        <v>16</v>
      </c>
      <c r="H11" s="6" t="s">
        <v>17</v>
      </c>
      <c r="I11" s="438" t="s">
        <v>18</v>
      </c>
    </row>
    <row r="12" spans="1:23" ht="43.5" customHeight="1" x14ac:dyDescent="0.25">
      <c r="A12" s="445"/>
      <c r="B12" s="433"/>
      <c r="C12" s="439"/>
      <c r="D12" s="439"/>
      <c r="E12" s="5" t="s">
        <v>19</v>
      </c>
      <c r="F12" s="5">
        <v>55699</v>
      </c>
      <c r="G12" s="439"/>
      <c r="H12" s="5"/>
      <c r="I12" s="439"/>
    </row>
    <row r="13" spans="1:23" ht="80.25" customHeight="1" x14ac:dyDescent="0.25">
      <c r="A13" s="7">
        <v>2</v>
      </c>
      <c r="B13" s="8" t="s">
        <v>20</v>
      </c>
      <c r="C13" s="6" t="s">
        <v>21</v>
      </c>
      <c r="D13" s="6" t="s">
        <v>22</v>
      </c>
      <c r="E13" s="5" t="s">
        <v>23</v>
      </c>
      <c r="F13" s="9">
        <v>1</v>
      </c>
      <c r="G13" s="9" t="s">
        <v>24</v>
      </c>
      <c r="H13" s="9" t="s">
        <v>25</v>
      </c>
      <c r="I13" s="6" t="s">
        <v>18</v>
      </c>
    </row>
    <row r="14" spans="1:23" ht="27.75" customHeight="1" x14ac:dyDescent="0.25">
      <c r="A14" s="443">
        <v>3</v>
      </c>
      <c r="B14" s="432" t="s">
        <v>26</v>
      </c>
      <c r="C14" s="438" t="s">
        <v>27</v>
      </c>
      <c r="D14" s="438" t="s">
        <v>28</v>
      </c>
      <c r="E14" s="5" t="s">
        <v>23</v>
      </c>
      <c r="F14" s="5">
        <v>1</v>
      </c>
      <c r="G14" s="5" t="s">
        <v>29</v>
      </c>
      <c r="H14" s="10" t="s">
        <v>30</v>
      </c>
      <c r="I14" s="438" t="s">
        <v>18</v>
      </c>
    </row>
    <row r="15" spans="1:23" ht="33.75" customHeight="1" x14ac:dyDescent="0.25">
      <c r="A15" s="444"/>
      <c r="B15" s="446"/>
      <c r="C15" s="450"/>
      <c r="D15" s="450"/>
      <c r="E15" s="6" t="s">
        <v>31</v>
      </c>
      <c r="F15" s="6">
        <v>4023</v>
      </c>
      <c r="G15" s="438" t="s">
        <v>32</v>
      </c>
      <c r="H15" s="10" t="s">
        <v>17</v>
      </c>
      <c r="I15" s="450"/>
    </row>
    <row r="16" spans="1:23" s="13" customFormat="1" ht="96" customHeight="1" x14ac:dyDescent="0.25">
      <c r="A16" s="445"/>
      <c r="B16" s="433"/>
      <c r="C16" s="439"/>
      <c r="D16" s="439"/>
      <c r="E16" s="9" t="s">
        <v>33</v>
      </c>
      <c r="F16" s="9">
        <v>544</v>
      </c>
      <c r="G16" s="439"/>
      <c r="H16" s="5"/>
      <c r="I16" s="439"/>
      <c r="J16" s="2"/>
      <c r="K16" s="2"/>
      <c r="L16" s="2"/>
      <c r="M16" s="2"/>
      <c r="N16" s="2"/>
      <c r="O16" s="2"/>
      <c r="P16" s="2"/>
      <c r="Q16" s="2"/>
      <c r="R16" s="2"/>
      <c r="S16" s="2"/>
      <c r="T16" s="2"/>
      <c r="U16" s="2"/>
      <c r="V16" s="2"/>
      <c r="W16" s="2"/>
    </row>
    <row r="17" spans="1:23" ht="20.25" customHeight="1" x14ac:dyDescent="0.25">
      <c r="A17" s="530" t="s">
        <v>34</v>
      </c>
      <c r="B17" s="531"/>
      <c r="C17" s="531"/>
      <c r="D17" s="531"/>
      <c r="E17" s="531"/>
      <c r="F17" s="531"/>
      <c r="G17" s="531"/>
      <c r="H17" s="531"/>
      <c r="I17" s="532"/>
    </row>
    <row r="18" spans="1:23" ht="72" customHeight="1" x14ac:dyDescent="0.25">
      <c r="A18" s="443">
        <v>4</v>
      </c>
      <c r="B18" s="432" t="s">
        <v>35</v>
      </c>
      <c r="C18" s="438" t="s">
        <v>36</v>
      </c>
      <c r="D18" s="438" t="s">
        <v>37</v>
      </c>
      <c r="E18" s="14" t="s">
        <v>38</v>
      </c>
      <c r="F18" s="15">
        <v>220000</v>
      </c>
      <c r="G18" s="438" t="s">
        <v>39</v>
      </c>
      <c r="H18" s="6"/>
      <c r="I18" s="438" t="s">
        <v>18</v>
      </c>
    </row>
    <row r="19" spans="1:23" ht="36.75" customHeight="1" x14ac:dyDescent="0.25">
      <c r="A19" s="444"/>
      <c r="B19" s="446"/>
      <c r="C19" s="450"/>
      <c r="D19" s="450"/>
      <c r="E19" s="6" t="s">
        <v>40</v>
      </c>
      <c r="F19" s="16">
        <v>270000</v>
      </c>
      <c r="G19" s="450"/>
      <c r="H19" s="10"/>
      <c r="I19" s="450"/>
    </row>
    <row r="20" spans="1:23" ht="33" customHeight="1" x14ac:dyDescent="0.25">
      <c r="A20" s="444"/>
      <c r="B20" s="446"/>
      <c r="C20" s="450"/>
      <c r="D20" s="430"/>
      <c r="E20" s="6" t="s">
        <v>41</v>
      </c>
      <c r="F20" s="17"/>
      <c r="G20" s="533"/>
      <c r="H20" s="18"/>
      <c r="I20" s="450"/>
    </row>
    <row r="21" spans="1:23" ht="21.75" customHeight="1" x14ac:dyDescent="0.25">
      <c r="A21" s="444"/>
      <c r="B21" s="446"/>
      <c r="C21" s="450"/>
      <c r="D21" s="430"/>
      <c r="E21" s="10" t="s">
        <v>42</v>
      </c>
      <c r="F21" s="19">
        <v>50000</v>
      </c>
      <c r="G21" s="533"/>
      <c r="H21" s="18"/>
      <c r="I21" s="450"/>
    </row>
    <row r="22" spans="1:23" ht="22.5" customHeight="1" x14ac:dyDescent="0.25">
      <c r="A22" s="445"/>
      <c r="B22" s="433"/>
      <c r="C22" s="439"/>
      <c r="D22" s="455"/>
      <c r="E22" s="5" t="s">
        <v>31</v>
      </c>
      <c r="F22" s="20">
        <v>15000</v>
      </c>
      <c r="G22" s="534"/>
      <c r="H22" s="21"/>
      <c r="I22" s="439"/>
    </row>
    <row r="23" spans="1:23" ht="116.25" customHeight="1" x14ac:dyDescent="0.25">
      <c r="A23" s="7">
        <v>5</v>
      </c>
      <c r="B23" s="22" t="s">
        <v>43</v>
      </c>
      <c r="C23" s="9" t="s">
        <v>44</v>
      </c>
      <c r="D23" s="23" t="s">
        <v>45</v>
      </c>
      <c r="E23" s="24" t="s">
        <v>46</v>
      </c>
      <c r="F23" s="24">
        <v>3500</v>
      </c>
      <c r="G23" s="9" t="s">
        <v>47</v>
      </c>
      <c r="H23" s="9" t="s">
        <v>48</v>
      </c>
      <c r="I23" s="9" t="s">
        <v>49</v>
      </c>
    </row>
    <row r="24" spans="1:23" ht="106.5" customHeight="1" x14ac:dyDescent="0.25">
      <c r="A24" s="25">
        <v>6</v>
      </c>
      <c r="B24" s="26" t="s">
        <v>50</v>
      </c>
      <c r="C24" s="23" t="s">
        <v>51</v>
      </c>
      <c r="D24" s="23" t="s">
        <v>52</v>
      </c>
      <c r="E24" s="23" t="s">
        <v>23</v>
      </c>
      <c r="F24" s="23">
        <v>2</v>
      </c>
      <c r="G24" s="23" t="s">
        <v>53</v>
      </c>
      <c r="H24" s="23" t="s">
        <v>48</v>
      </c>
      <c r="I24" s="23" t="s">
        <v>18</v>
      </c>
    </row>
    <row r="25" spans="1:23" ht="137.25" customHeight="1" x14ac:dyDescent="0.25">
      <c r="A25" s="7">
        <v>7</v>
      </c>
      <c r="B25" s="27" t="s">
        <v>54</v>
      </c>
      <c r="C25" s="9" t="s">
        <v>55</v>
      </c>
      <c r="D25" s="9" t="s">
        <v>56</v>
      </c>
      <c r="E25" s="9" t="s">
        <v>23</v>
      </c>
      <c r="F25" s="9">
        <v>1</v>
      </c>
      <c r="G25" s="9" t="s">
        <v>57</v>
      </c>
      <c r="H25" s="9" t="s">
        <v>48</v>
      </c>
      <c r="I25" s="9" t="s">
        <v>18</v>
      </c>
    </row>
    <row r="26" spans="1:23" ht="91.5" customHeight="1" x14ac:dyDescent="0.25">
      <c r="A26" s="28">
        <v>8</v>
      </c>
      <c r="B26" s="432" t="s">
        <v>58</v>
      </c>
      <c r="C26" s="438" t="s">
        <v>59</v>
      </c>
      <c r="D26" s="5" t="s">
        <v>60</v>
      </c>
      <c r="E26" s="29" t="s">
        <v>19</v>
      </c>
      <c r="F26" s="9">
        <v>140</v>
      </c>
      <c r="G26" s="5" t="s">
        <v>61</v>
      </c>
      <c r="H26" s="10" t="s">
        <v>48</v>
      </c>
      <c r="I26" s="438" t="s">
        <v>18</v>
      </c>
    </row>
    <row r="27" spans="1:23" ht="100.5" customHeight="1" x14ac:dyDescent="0.25">
      <c r="A27" s="28">
        <v>9</v>
      </c>
      <c r="B27" s="476"/>
      <c r="C27" s="439"/>
      <c r="D27" s="5" t="s">
        <v>62</v>
      </c>
      <c r="E27" s="29" t="s">
        <v>23</v>
      </c>
      <c r="F27" s="9">
        <v>17</v>
      </c>
      <c r="G27" s="5" t="s">
        <v>63</v>
      </c>
      <c r="H27" s="5"/>
      <c r="I27" s="439"/>
    </row>
    <row r="28" spans="1:23" ht="114" customHeight="1" x14ac:dyDescent="0.25">
      <c r="A28" s="28">
        <v>10</v>
      </c>
      <c r="B28" s="30">
        <v>1.9</v>
      </c>
      <c r="C28" s="6" t="s">
        <v>64</v>
      </c>
      <c r="D28" s="5" t="s">
        <v>65</v>
      </c>
      <c r="E28" s="31" t="s">
        <v>33</v>
      </c>
      <c r="F28" s="32">
        <v>110</v>
      </c>
      <c r="G28" s="6" t="s">
        <v>66</v>
      </c>
      <c r="H28" s="6" t="s">
        <v>48</v>
      </c>
      <c r="I28" s="6" t="s">
        <v>67</v>
      </c>
    </row>
    <row r="29" spans="1:23" ht="21.75" customHeight="1" x14ac:dyDescent="0.25">
      <c r="A29" s="440" t="s">
        <v>68</v>
      </c>
      <c r="B29" s="441"/>
      <c r="C29" s="441"/>
      <c r="D29" s="441"/>
      <c r="E29" s="441"/>
      <c r="F29" s="441"/>
      <c r="G29" s="441"/>
      <c r="H29" s="441"/>
      <c r="I29" s="442"/>
    </row>
    <row r="30" spans="1:23" ht="94.5" customHeight="1" x14ac:dyDescent="0.25">
      <c r="A30" s="33">
        <v>11</v>
      </c>
      <c r="B30" s="22" t="s">
        <v>43</v>
      </c>
      <c r="C30" s="34" t="s">
        <v>69</v>
      </c>
      <c r="D30" s="34" t="s">
        <v>70</v>
      </c>
      <c r="E30" s="34" t="s">
        <v>71</v>
      </c>
      <c r="F30" s="34"/>
      <c r="G30" s="34" t="s">
        <v>72</v>
      </c>
      <c r="H30" s="34" t="s">
        <v>48</v>
      </c>
      <c r="I30" s="34" t="s">
        <v>73</v>
      </c>
    </row>
    <row r="31" spans="1:23" ht="90" customHeight="1" x14ac:dyDescent="0.25">
      <c r="A31" s="33">
        <v>12</v>
      </c>
      <c r="B31" s="22" t="s">
        <v>50</v>
      </c>
      <c r="C31" s="34" t="s">
        <v>74</v>
      </c>
      <c r="D31" s="34" t="s">
        <v>75</v>
      </c>
      <c r="E31" s="34" t="s">
        <v>71</v>
      </c>
      <c r="F31" s="34">
        <v>16000</v>
      </c>
      <c r="G31" s="34" t="s">
        <v>76</v>
      </c>
      <c r="H31" s="34" t="s">
        <v>48</v>
      </c>
      <c r="I31" s="34" t="s">
        <v>77</v>
      </c>
      <c r="J31" s="35"/>
      <c r="K31" s="35"/>
      <c r="L31" s="35"/>
      <c r="M31" s="35"/>
      <c r="N31" s="35"/>
      <c r="O31" s="35"/>
      <c r="P31" s="35"/>
      <c r="Q31" s="35"/>
      <c r="R31" s="35"/>
      <c r="S31" s="35"/>
      <c r="T31" s="35"/>
      <c r="U31" s="35"/>
      <c r="V31" s="35"/>
      <c r="W31" s="35"/>
    </row>
    <row r="32" spans="1:23" s="35" customFormat="1" ht="33" customHeight="1" x14ac:dyDescent="0.25">
      <c r="A32" s="528">
        <v>13</v>
      </c>
      <c r="B32" s="432" t="s">
        <v>78</v>
      </c>
      <c r="C32" s="438" t="s">
        <v>79</v>
      </c>
      <c r="D32" s="438" t="s">
        <v>80</v>
      </c>
      <c r="E32" s="13" t="s">
        <v>81</v>
      </c>
      <c r="F32" s="13">
        <v>9000</v>
      </c>
      <c r="G32" s="438" t="s">
        <v>82</v>
      </c>
      <c r="H32" s="6" t="s">
        <v>48</v>
      </c>
      <c r="I32" s="438" t="s">
        <v>83</v>
      </c>
      <c r="J32" s="2"/>
      <c r="K32" s="2"/>
      <c r="L32" s="2"/>
      <c r="M32" s="2"/>
      <c r="N32" s="2"/>
      <c r="O32" s="2"/>
      <c r="P32" s="2"/>
      <c r="Q32" s="2"/>
      <c r="R32" s="2"/>
      <c r="S32" s="2"/>
      <c r="T32" s="2"/>
      <c r="U32" s="2"/>
      <c r="V32" s="2"/>
      <c r="W32" s="2"/>
    </row>
    <row r="33" spans="1:23" s="37" customFormat="1" ht="44.25" customHeight="1" x14ac:dyDescent="0.25">
      <c r="A33" s="529"/>
      <c r="B33" s="433"/>
      <c r="C33" s="439"/>
      <c r="D33" s="439"/>
      <c r="E33" s="36" t="s">
        <v>19</v>
      </c>
      <c r="F33" s="36">
        <v>9000</v>
      </c>
      <c r="G33" s="439"/>
      <c r="H33" s="5"/>
      <c r="I33" s="439"/>
      <c r="J33" s="2"/>
      <c r="K33" s="2"/>
      <c r="L33" s="2"/>
      <c r="M33" s="2"/>
      <c r="N33" s="2"/>
      <c r="O33" s="2"/>
      <c r="P33" s="2"/>
      <c r="Q33" s="2"/>
      <c r="R33" s="2"/>
      <c r="S33" s="2"/>
      <c r="T33" s="2"/>
      <c r="U33" s="2"/>
      <c r="V33" s="2"/>
      <c r="W33" s="2"/>
    </row>
    <row r="34" spans="1:23" s="37" customFormat="1" ht="14.25" customHeight="1" x14ac:dyDescent="0.25">
      <c r="A34" s="522"/>
      <c r="B34" s="523"/>
      <c r="C34" s="523"/>
      <c r="D34" s="523"/>
      <c r="E34" s="523"/>
      <c r="F34" s="523"/>
      <c r="G34" s="523"/>
      <c r="H34" s="523"/>
      <c r="I34" s="524"/>
      <c r="J34" s="2"/>
      <c r="K34" s="2"/>
      <c r="L34" s="2"/>
      <c r="M34" s="2"/>
      <c r="N34" s="2"/>
      <c r="O34" s="2"/>
      <c r="P34" s="2"/>
      <c r="Q34" s="2"/>
      <c r="R34" s="2"/>
      <c r="S34" s="2"/>
      <c r="T34" s="2"/>
      <c r="U34" s="2"/>
      <c r="V34" s="2"/>
      <c r="W34" s="2"/>
    </row>
    <row r="35" spans="1:23" hidden="1" x14ac:dyDescent="0.25">
      <c r="A35" s="525"/>
      <c r="B35" s="526"/>
      <c r="C35" s="526"/>
      <c r="D35" s="526"/>
      <c r="E35" s="526"/>
      <c r="F35" s="526"/>
      <c r="G35" s="526"/>
      <c r="H35" s="526"/>
      <c r="I35" s="527"/>
    </row>
    <row r="36" spans="1:23" s="39" customFormat="1" ht="34.5" customHeight="1" x14ac:dyDescent="0.25">
      <c r="A36" s="38"/>
      <c r="B36" s="461" t="s">
        <v>84</v>
      </c>
      <c r="C36" s="462"/>
      <c r="D36" s="462"/>
      <c r="E36" s="462"/>
      <c r="F36" s="462"/>
      <c r="G36" s="462"/>
      <c r="H36" s="462"/>
      <c r="I36" s="463"/>
    </row>
    <row r="37" spans="1:23" s="39" customFormat="1" ht="19.5" customHeight="1" x14ac:dyDescent="0.25">
      <c r="A37" s="457" t="s">
        <v>85</v>
      </c>
      <c r="B37" s="458"/>
      <c r="C37" s="458"/>
      <c r="D37" s="458"/>
      <c r="E37" s="458"/>
      <c r="F37" s="458"/>
      <c r="G37" s="458"/>
      <c r="H37" s="458"/>
      <c r="I37" s="459"/>
      <c r="J37" s="2"/>
      <c r="K37" s="2"/>
      <c r="L37" s="2"/>
      <c r="M37" s="2"/>
      <c r="N37" s="2"/>
      <c r="O37" s="2"/>
      <c r="P37" s="2"/>
      <c r="Q37" s="2"/>
      <c r="R37" s="2"/>
      <c r="S37" s="2"/>
      <c r="T37" s="2"/>
      <c r="U37" s="2"/>
      <c r="V37" s="2"/>
      <c r="W37" s="2"/>
    </row>
    <row r="38" spans="1:23" ht="128.25" customHeight="1" x14ac:dyDescent="0.25">
      <c r="A38" s="40">
        <v>1</v>
      </c>
      <c r="B38" s="8" t="s">
        <v>86</v>
      </c>
      <c r="C38" s="6" t="s">
        <v>87</v>
      </c>
      <c r="D38" s="6" t="s">
        <v>88</v>
      </c>
      <c r="E38" s="6" t="s">
        <v>23</v>
      </c>
      <c r="F38" s="6">
        <v>1</v>
      </c>
      <c r="G38" s="41" t="s">
        <v>89</v>
      </c>
      <c r="H38" s="42">
        <v>41866</v>
      </c>
      <c r="I38" s="6" t="s">
        <v>90</v>
      </c>
    </row>
    <row r="39" spans="1:23" ht="17.25" customHeight="1" x14ac:dyDescent="0.25">
      <c r="A39" s="440" t="s">
        <v>68</v>
      </c>
      <c r="B39" s="441"/>
      <c r="C39" s="441"/>
      <c r="D39" s="441"/>
      <c r="E39" s="441"/>
      <c r="F39" s="441"/>
      <c r="G39" s="441"/>
      <c r="H39" s="441"/>
      <c r="I39" s="442"/>
    </row>
    <row r="40" spans="1:23" ht="126" customHeight="1" x14ac:dyDescent="0.25">
      <c r="A40" s="7">
        <v>2</v>
      </c>
      <c r="B40" s="27" t="s">
        <v>91</v>
      </c>
      <c r="C40" s="9" t="s">
        <v>92</v>
      </c>
      <c r="D40" s="9" t="s">
        <v>93</v>
      </c>
      <c r="E40" s="9"/>
      <c r="F40" s="9"/>
      <c r="G40" s="23" t="s">
        <v>94</v>
      </c>
      <c r="H40" s="41" t="s">
        <v>48</v>
      </c>
      <c r="I40" s="6" t="s">
        <v>95</v>
      </c>
    </row>
    <row r="41" spans="1:23" ht="88.5" customHeight="1" x14ac:dyDescent="0.25">
      <c r="A41" s="7">
        <v>3</v>
      </c>
      <c r="B41" s="27" t="s">
        <v>96</v>
      </c>
      <c r="C41" s="9" t="s">
        <v>97</v>
      </c>
      <c r="D41" s="9" t="s">
        <v>98</v>
      </c>
      <c r="E41" s="9" t="s">
        <v>99</v>
      </c>
      <c r="F41" s="9"/>
      <c r="G41" s="23" t="s">
        <v>100</v>
      </c>
      <c r="H41" s="23" t="s">
        <v>48</v>
      </c>
      <c r="I41" s="9" t="s">
        <v>101</v>
      </c>
    </row>
    <row r="42" spans="1:23" ht="90.75" customHeight="1" x14ac:dyDescent="0.25">
      <c r="A42" s="7">
        <v>4</v>
      </c>
      <c r="B42" s="27" t="s">
        <v>102</v>
      </c>
      <c r="C42" s="9" t="s">
        <v>103</v>
      </c>
      <c r="D42" s="9" t="s">
        <v>104</v>
      </c>
      <c r="E42" s="9"/>
      <c r="F42" s="9"/>
      <c r="G42" s="23" t="s">
        <v>105</v>
      </c>
      <c r="H42" s="23" t="s">
        <v>48</v>
      </c>
      <c r="I42" s="9" t="s">
        <v>106</v>
      </c>
    </row>
    <row r="43" spans="1:23" ht="59.25" customHeight="1" x14ac:dyDescent="0.25">
      <c r="A43" s="443">
        <v>5</v>
      </c>
      <c r="B43" s="432" t="s">
        <v>107</v>
      </c>
      <c r="C43" s="438" t="s">
        <v>108</v>
      </c>
      <c r="D43" s="438" t="s">
        <v>109</v>
      </c>
      <c r="E43" s="9" t="s">
        <v>19</v>
      </c>
      <c r="F43" s="9">
        <v>3625</v>
      </c>
      <c r="G43" s="451" t="s">
        <v>110</v>
      </c>
      <c r="H43" s="41" t="s">
        <v>48</v>
      </c>
      <c r="I43" s="438" t="s">
        <v>111</v>
      </c>
    </row>
    <row r="44" spans="1:23" ht="51.75" customHeight="1" x14ac:dyDescent="0.25">
      <c r="A44" s="445"/>
      <c r="B44" s="433"/>
      <c r="C44" s="439"/>
      <c r="D44" s="439"/>
      <c r="E44" s="9" t="s">
        <v>112</v>
      </c>
      <c r="F44" s="9">
        <v>10875</v>
      </c>
      <c r="G44" s="452"/>
      <c r="H44" s="24"/>
      <c r="I44" s="439"/>
    </row>
    <row r="45" spans="1:23" ht="111.75" customHeight="1" x14ac:dyDescent="0.25">
      <c r="A45" s="7">
        <v>6</v>
      </c>
      <c r="B45" s="45" t="s">
        <v>113</v>
      </c>
      <c r="C45" s="10" t="s">
        <v>114</v>
      </c>
      <c r="D45" s="5" t="s">
        <v>115</v>
      </c>
      <c r="E45" s="46" t="s">
        <v>116</v>
      </c>
      <c r="F45" s="10">
        <v>100000</v>
      </c>
      <c r="G45" s="24" t="s">
        <v>117</v>
      </c>
      <c r="H45" s="24" t="s">
        <v>48</v>
      </c>
      <c r="I45" s="5" t="s">
        <v>118</v>
      </c>
    </row>
    <row r="46" spans="1:23" ht="21" customHeight="1" x14ac:dyDescent="0.25">
      <c r="A46" s="47"/>
      <c r="B46" s="48"/>
      <c r="C46" s="23" t="s">
        <v>119</v>
      </c>
      <c r="D46" s="49"/>
      <c r="E46" s="49"/>
      <c r="F46" s="50">
        <v>6</v>
      </c>
      <c r="G46" s="438"/>
      <c r="H46" s="6"/>
      <c r="I46" s="438"/>
    </row>
    <row r="47" spans="1:23" ht="20.399999999999999" hidden="1" x14ac:dyDescent="0.25">
      <c r="A47" s="40"/>
      <c r="B47" s="436" t="s">
        <v>120</v>
      </c>
      <c r="C47" s="437"/>
      <c r="D47" s="437"/>
      <c r="E47" s="51"/>
      <c r="F47" s="52">
        <f>F48+F49+F50+F51</f>
        <v>114500</v>
      </c>
      <c r="G47" s="450"/>
      <c r="H47" s="10"/>
      <c r="I47" s="450"/>
    </row>
    <row r="48" spans="1:23" hidden="1" x14ac:dyDescent="0.25">
      <c r="A48" s="40"/>
      <c r="B48" s="26"/>
      <c r="C48" s="23" t="s">
        <v>121</v>
      </c>
      <c r="D48" s="23" t="s">
        <v>122</v>
      </c>
      <c r="E48" s="23"/>
      <c r="F48" s="50">
        <v>0</v>
      </c>
      <c r="G48" s="450"/>
      <c r="H48" s="10"/>
      <c r="I48" s="450"/>
    </row>
    <row r="49" spans="1:23" hidden="1" x14ac:dyDescent="0.25">
      <c r="A49" s="40"/>
      <c r="B49" s="26"/>
      <c r="C49" s="23" t="s">
        <v>123</v>
      </c>
      <c r="D49" s="23" t="s">
        <v>122</v>
      </c>
      <c r="E49" s="23"/>
      <c r="F49" s="50">
        <f>F43</f>
        <v>3625</v>
      </c>
      <c r="G49" s="450"/>
      <c r="H49" s="10"/>
      <c r="I49" s="450"/>
    </row>
    <row r="50" spans="1:23" hidden="1" x14ac:dyDescent="0.25">
      <c r="A50" s="40"/>
      <c r="B50" s="26"/>
      <c r="C50" s="23" t="s">
        <v>124</v>
      </c>
      <c r="D50" s="23" t="s">
        <v>122</v>
      </c>
      <c r="E50" s="23"/>
      <c r="F50" s="50">
        <v>0</v>
      </c>
      <c r="G50" s="450"/>
      <c r="H50" s="10"/>
      <c r="I50" s="450"/>
    </row>
    <row r="51" spans="1:23" hidden="1" x14ac:dyDescent="0.25">
      <c r="A51" s="53"/>
      <c r="B51" s="26"/>
      <c r="C51" s="23" t="s">
        <v>125</v>
      </c>
      <c r="D51" s="23" t="s">
        <v>122</v>
      </c>
      <c r="E51" s="23"/>
      <c r="F51" s="50">
        <f>F45+F44+F41+F42</f>
        <v>110875</v>
      </c>
      <c r="G51" s="439"/>
      <c r="H51" s="5"/>
      <c r="I51" s="439"/>
    </row>
    <row r="52" spans="1:23" ht="12" customHeight="1" x14ac:dyDescent="0.25">
      <c r="A52" s="40"/>
      <c r="B52" s="518"/>
      <c r="C52" s="513"/>
      <c r="D52" s="513"/>
      <c r="E52" s="513"/>
      <c r="F52" s="513"/>
      <c r="G52" s="513"/>
      <c r="H52" s="513"/>
      <c r="I52" s="514"/>
      <c r="J52" s="54"/>
      <c r="K52" s="54"/>
      <c r="L52" s="54"/>
      <c r="M52" s="54"/>
      <c r="N52" s="54"/>
      <c r="O52" s="54"/>
      <c r="P52" s="54"/>
      <c r="Q52" s="54"/>
      <c r="R52" s="54"/>
      <c r="S52" s="54"/>
      <c r="T52" s="54"/>
      <c r="U52" s="54"/>
      <c r="V52" s="54"/>
      <c r="W52" s="54"/>
    </row>
    <row r="53" spans="1:23" s="54" customFormat="1" ht="27.75" customHeight="1" x14ac:dyDescent="0.25">
      <c r="A53" s="55"/>
      <c r="B53" s="503" t="s">
        <v>126</v>
      </c>
      <c r="C53" s="503"/>
      <c r="D53" s="503"/>
      <c r="E53" s="503"/>
      <c r="F53" s="503"/>
      <c r="G53" s="503"/>
      <c r="H53" s="503"/>
      <c r="I53" s="504"/>
    </row>
    <row r="54" spans="1:23" s="54" customFormat="1" ht="20.25" customHeight="1" x14ac:dyDescent="0.25">
      <c r="A54" s="519" t="s">
        <v>85</v>
      </c>
      <c r="B54" s="520"/>
      <c r="C54" s="520"/>
      <c r="D54" s="520"/>
      <c r="E54" s="520"/>
      <c r="F54" s="520"/>
      <c r="G54" s="520"/>
      <c r="H54" s="520"/>
      <c r="I54" s="521"/>
      <c r="J54" s="2"/>
      <c r="K54" s="2"/>
      <c r="L54" s="2"/>
      <c r="M54" s="2"/>
      <c r="N54" s="2"/>
      <c r="O54" s="2"/>
      <c r="P54" s="2"/>
      <c r="Q54" s="2"/>
      <c r="R54" s="2"/>
      <c r="S54" s="2"/>
      <c r="T54" s="2"/>
      <c r="U54" s="2"/>
      <c r="V54" s="2"/>
      <c r="W54" s="2"/>
    </row>
    <row r="55" spans="1:23" ht="152.25" customHeight="1" x14ac:dyDescent="0.25">
      <c r="A55" s="53">
        <v>1</v>
      </c>
      <c r="B55" s="56" t="s">
        <v>127</v>
      </c>
      <c r="C55" s="57" t="s">
        <v>128</v>
      </c>
      <c r="D55" s="5" t="s">
        <v>129</v>
      </c>
      <c r="E55" s="10" t="s">
        <v>23</v>
      </c>
      <c r="F55" s="58">
        <v>1</v>
      </c>
      <c r="G55" s="5" t="s">
        <v>130</v>
      </c>
      <c r="H55" s="59">
        <v>41866</v>
      </c>
      <c r="I55" s="5" t="s">
        <v>131</v>
      </c>
    </row>
    <row r="56" spans="1:23" ht="18.75" customHeight="1" x14ac:dyDescent="0.25">
      <c r="A56" s="440" t="s">
        <v>34</v>
      </c>
      <c r="B56" s="441"/>
      <c r="C56" s="441"/>
      <c r="D56" s="441"/>
      <c r="E56" s="441"/>
      <c r="F56" s="441"/>
      <c r="G56" s="441"/>
      <c r="H56" s="441"/>
      <c r="I56" s="442"/>
    </row>
    <row r="57" spans="1:23" ht="123" customHeight="1" x14ac:dyDescent="0.25">
      <c r="A57" s="7">
        <v>2</v>
      </c>
      <c r="B57" s="432" t="s">
        <v>132</v>
      </c>
      <c r="C57" s="438" t="s">
        <v>133</v>
      </c>
      <c r="D57" s="5" t="s">
        <v>134</v>
      </c>
      <c r="E57" s="5"/>
      <c r="F57" s="36"/>
      <c r="G57" s="438" t="s">
        <v>135</v>
      </c>
      <c r="H57" s="6" t="s">
        <v>48</v>
      </c>
      <c r="I57" s="438" t="s">
        <v>136</v>
      </c>
    </row>
    <row r="58" spans="1:23" ht="121.5" customHeight="1" x14ac:dyDescent="0.25">
      <c r="A58" s="40">
        <v>3</v>
      </c>
      <c r="B58" s="446"/>
      <c r="C58" s="439"/>
      <c r="D58" s="10" t="s">
        <v>137</v>
      </c>
      <c r="E58" s="10"/>
      <c r="F58" s="58"/>
      <c r="G58" s="450"/>
      <c r="H58" s="10"/>
      <c r="I58" s="439"/>
    </row>
    <row r="59" spans="1:23" ht="22.5" customHeight="1" x14ac:dyDescent="0.25">
      <c r="A59" s="440" t="s">
        <v>68</v>
      </c>
      <c r="B59" s="441"/>
      <c r="C59" s="441"/>
      <c r="D59" s="441"/>
      <c r="E59" s="441"/>
      <c r="F59" s="441"/>
      <c r="G59" s="441"/>
      <c r="H59" s="441"/>
      <c r="I59" s="442"/>
    </row>
    <row r="60" spans="1:23" ht="75.75" customHeight="1" x14ac:dyDescent="0.25">
      <c r="A60" s="7">
        <v>4</v>
      </c>
      <c r="B60" s="60" t="s">
        <v>138</v>
      </c>
      <c r="C60" s="5" t="s">
        <v>139</v>
      </c>
      <c r="D60" s="5" t="s">
        <v>140</v>
      </c>
      <c r="E60" s="5" t="s">
        <v>141</v>
      </c>
      <c r="F60" s="5">
        <v>3000</v>
      </c>
      <c r="G60" s="5" t="s">
        <v>142</v>
      </c>
      <c r="H60" s="5"/>
      <c r="I60" s="5" t="s">
        <v>143</v>
      </c>
    </row>
    <row r="61" spans="1:23" ht="18.75" customHeight="1" x14ac:dyDescent="0.25">
      <c r="A61" s="47"/>
      <c r="B61" s="48"/>
      <c r="C61" s="23" t="s">
        <v>119</v>
      </c>
      <c r="D61" s="49"/>
      <c r="E61" s="49"/>
      <c r="F61" s="50">
        <v>4</v>
      </c>
      <c r="G61" s="438"/>
      <c r="H61" s="6"/>
      <c r="I61" s="438"/>
    </row>
    <row r="62" spans="1:23" ht="25.5" hidden="1" customHeight="1" x14ac:dyDescent="0.25">
      <c r="A62" s="40"/>
      <c r="B62" s="436" t="s">
        <v>120</v>
      </c>
      <c r="C62" s="437"/>
      <c r="D62" s="437"/>
      <c r="E62" s="51"/>
      <c r="F62" s="52">
        <f>F63+F64+F65+F66</f>
        <v>3000</v>
      </c>
      <c r="G62" s="450"/>
      <c r="H62" s="10"/>
      <c r="I62" s="450"/>
    </row>
    <row r="63" spans="1:23" ht="18" hidden="1" customHeight="1" x14ac:dyDescent="0.25">
      <c r="A63" s="40"/>
      <c r="B63" s="26"/>
      <c r="C63" s="23" t="s">
        <v>121</v>
      </c>
      <c r="D63" s="23" t="s">
        <v>122</v>
      </c>
      <c r="E63" s="23"/>
      <c r="F63" s="50">
        <v>0</v>
      </c>
      <c r="G63" s="450"/>
      <c r="H63" s="10"/>
      <c r="I63" s="450"/>
    </row>
    <row r="64" spans="1:23" ht="18" hidden="1" customHeight="1" x14ac:dyDescent="0.25">
      <c r="A64" s="40"/>
      <c r="B64" s="26"/>
      <c r="C64" s="23" t="s">
        <v>123</v>
      </c>
      <c r="D64" s="23" t="s">
        <v>122</v>
      </c>
      <c r="E64" s="23"/>
      <c r="F64" s="50">
        <v>0</v>
      </c>
      <c r="G64" s="450"/>
      <c r="H64" s="10"/>
      <c r="I64" s="450"/>
    </row>
    <row r="65" spans="1:9" ht="16.5" hidden="1" customHeight="1" x14ac:dyDescent="0.25">
      <c r="A65" s="40"/>
      <c r="B65" s="26"/>
      <c r="C65" s="23" t="s">
        <v>124</v>
      </c>
      <c r="D65" s="23" t="s">
        <v>122</v>
      </c>
      <c r="E65" s="23"/>
      <c r="F65" s="50">
        <v>0</v>
      </c>
      <c r="G65" s="450"/>
      <c r="H65" s="10"/>
      <c r="I65" s="450"/>
    </row>
    <row r="66" spans="1:9" ht="20.25" hidden="1" customHeight="1" x14ac:dyDescent="0.25">
      <c r="A66" s="53"/>
      <c r="B66" s="26"/>
      <c r="C66" s="23" t="s">
        <v>125</v>
      </c>
      <c r="D66" s="23" t="s">
        <v>122</v>
      </c>
      <c r="E66" s="23"/>
      <c r="F66" s="50">
        <f>F60</f>
        <v>3000</v>
      </c>
      <c r="G66" s="439"/>
      <c r="H66" s="5"/>
      <c r="I66" s="439"/>
    </row>
    <row r="67" spans="1:9" ht="16.5" customHeight="1" x14ac:dyDescent="0.25">
      <c r="A67" s="40"/>
      <c r="B67" s="513"/>
      <c r="C67" s="513"/>
      <c r="D67" s="513"/>
      <c r="E67" s="513"/>
      <c r="F67" s="513"/>
      <c r="G67" s="513"/>
      <c r="H67" s="513"/>
      <c r="I67" s="514"/>
    </row>
    <row r="68" spans="1:9" ht="35.25" customHeight="1" x14ac:dyDescent="0.25">
      <c r="A68" s="55"/>
      <c r="B68" s="503" t="s">
        <v>144</v>
      </c>
      <c r="C68" s="503"/>
      <c r="D68" s="503"/>
      <c r="E68" s="503"/>
      <c r="F68" s="503"/>
      <c r="G68" s="503"/>
      <c r="H68" s="503"/>
      <c r="I68" s="504"/>
    </row>
    <row r="69" spans="1:9" ht="21.75" customHeight="1" x14ac:dyDescent="0.25">
      <c r="A69" s="515" t="s">
        <v>85</v>
      </c>
      <c r="B69" s="516"/>
      <c r="C69" s="516"/>
      <c r="D69" s="516"/>
      <c r="E69" s="516"/>
      <c r="F69" s="516"/>
      <c r="G69" s="516"/>
      <c r="H69" s="516"/>
      <c r="I69" s="517"/>
    </row>
    <row r="70" spans="1:9" ht="115.5" customHeight="1" x14ac:dyDescent="0.25">
      <c r="A70" s="7">
        <v>1</v>
      </c>
      <c r="B70" s="432" t="s">
        <v>145</v>
      </c>
      <c r="C70" s="438" t="s">
        <v>146</v>
      </c>
      <c r="D70" s="9" t="s">
        <v>147</v>
      </c>
      <c r="E70" s="9" t="s">
        <v>23</v>
      </c>
      <c r="F70" s="9">
        <v>1</v>
      </c>
      <c r="G70" s="9" t="s">
        <v>148</v>
      </c>
      <c r="H70" s="6"/>
      <c r="I70" s="438" t="s">
        <v>149</v>
      </c>
    </row>
    <row r="71" spans="1:9" ht="96.75" customHeight="1" x14ac:dyDescent="0.25">
      <c r="A71" s="40">
        <v>2</v>
      </c>
      <c r="B71" s="433"/>
      <c r="C71" s="439"/>
      <c r="D71" s="9" t="s">
        <v>150</v>
      </c>
      <c r="E71" s="9" t="s">
        <v>23</v>
      </c>
      <c r="F71" s="9">
        <v>1</v>
      </c>
      <c r="G71" s="9" t="s">
        <v>148</v>
      </c>
      <c r="H71" s="59">
        <v>41723</v>
      </c>
      <c r="I71" s="439"/>
    </row>
    <row r="72" spans="1:9" ht="20.25" customHeight="1" x14ac:dyDescent="0.25">
      <c r="A72" s="440" t="s">
        <v>34</v>
      </c>
      <c r="B72" s="441"/>
      <c r="C72" s="441"/>
      <c r="D72" s="441"/>
      <c r="E72" s="441"/>
      <c r="F72" s="441"/>
      <c r="G72" s="441"/>
      <c r="H72" s="441"/>
      <c r="I72" s="442"/>
    </row>
    <row r="73" spans="1:9" ht="96.75" customHeight="1" x14ac:dyDescent="0.25">
      <c r="A73" s="7">
        <v>3</v>
      </c>
      <c r="B73" s="22" t="s">
        <v>151</v>
      </c>
      <c r="C73" s="9" t="s">
        <v>152</v>
      </c>
      <c r="D73" s="9" t="s">
        <v>153</v>
      </c>
      <c r="E73" s="9"/>
      <c r="F73" s="13"/>
      <c r="G73" s="9" t="s">
        <v>154</v>
      </c>
      <c r="H73" s="9"/>
      <c r="I73" s="9" t="s">
        <v>155</v>
      </c>
    </row>
    <row r="74" spans="1:9" ht="63.75" customHeight="1" x14ac:dyDescent="0.25">
      <c r="A74" s="7">
        <v>4</v>
      </c>
      <c r="B74" s="61" t="s">
        <v>156</v>
      </c>
      <c r="C74" s="9" t="s">
        <v>157</v>
      </c>
      <c r="D74" s="9" t="s">
        <v>158</v>
      </c>
      <c r="E74" s="29"/>
      <c r="F74" s="13"/>
      <c r="G74" s="9" t="s">
        <v>159</v>
      </c>
      <c r="H74" s="9"/>
      <c r="I74" s="9" t="s">
        <v>155</v>
      </c>
    </row>
    <row r="75" spans="1:9" ht="27.75" customHeight="1" x14ac:dyDescent="0.25">
      <c r="A75" s="443">
        <v>5</v>
      </c>
      <c r="B75" s="432" t="s">
        <v>160</v>
      </c>
      <c r="C75" s="438" t="s">
        <v>161</v>
      </c>
      <c r="D75" s="438" t="s">
        <v>162</v>
      </c>
      <c r="E75" s="29" t="s">
        <v>163</v>
      </c>
      <c r="F75" s="13">
        <v>3600</v>
      </c>
      <c r="G75" s="438" t="s">
        <v>164</v>
      </c>
      <c r="H75" s="6"/>
      <c r="I75" s="438" t="s">
        <v>165</v>
      </c>
    </row>
    <row r="76" spans="1:9" ht="24.75" customHeight="1" x14ac:dyDescent="0.25">
      <c r="A76" s="444"/>
      <c r="B76" s="446"/>
      <c r="C76" s="450"/>
      <c r="D76" s="450"/>
      <c r="E76" s="29" t="s">
        <v>166</v>
      </c>
      <c r="F76" s="13">
        <v>4000</v>
      </c>
      <c r="G76" s="450"/>
      <c r="H76" s="10"/>
      <c r="I76" s="450"/>
    </row>
    <row r="77" spans="1:9" ht="21" customHeight="1" x14ac:dyDescent="0.25">
      <c r="A77" s="444"/>
      <c r="B77" s="446"/>
      <c r="C77" s="450"/>
      <c r="D77" s="450"/>
      <c r="E77" s="29" t="s">
        <v>167</v>
      </c>
      <c r="F77" s="13">
        <v>1500</v>
      </c>
      <c r="G77" s="450"/>
      <c r="H77" s="10"/>
      <c r="I77" s="450"/>
    </row>
    <row r="78" spans="1:9" ht="40.5" customHeight="1" x14ac:dyDescent="0.25">
      <c r="A78" s="445"/>
      <c r="B78" s="433"/>
      <c r="C78" s="439"/>
      <c r="D78" s="439"/>
      <c r="E78" s="29" t="s">
        <v>168</v>
      </c>
      <c r="F78" s="13">
        <v>7600</v>
      </c>
      <c r="G78" s="439"/>
      <c r="H78" s="5"/>
      <c r="I78" s="439"/>
    </row>
    <row r="79" spans="1:9" ht="25.5" customHeight="1" x14ac:dyDescent="0.25">
      <c r="A79" s="40"/>
      <c r="B79" s="48"/>
      <c r="C79" s="23" t="s">
        <v>119</v>
      </c>
      <c r="D79" s="23"/>
      <c r="E79" s="49"/>
      <c r="F79" s="50">
        <v>5</v>
      </c>
      <c r="G79" s="438"/>
      <c r="H79" s="6"/>
      <c r="I79" s="438"/>
    </row>
    <row r="80" spans="1:9" ht="27.75" hidden="1" customHeight="1" x14ac:dyDescent="0.25">
      <c r="A80" s="40"/>
      <c r="B80" s="436" t="s">
        <v>120</v>
      </c>
      <c r="C80" s="437"/>
      <c r="D80" s="437"/>
      <c r="E80" s="51"/>
      <c r="F80" s="52">
        <f>F81+F82+F83+F84</f>
        <v>16700</v>
      </c>
      <c r="G80" s="450"/>
      <c r="H80" s="10"/>
      <c r="I80" s="450"/>
    </row>
    <row r="81" spans="1:23" ht="20.25" hidden="1" customHeight="1" x14ac:dyDescent="0.25">
      <c r="A81" s="40"/>
      <c r="B81" s="26"/>
      <c r="C81" s="23" t="s">
        <v>121</v>
      </c>
      <c r="D81" s="23" t="s">
        <v>122</v>
      </c>
      <c r="E81" s="23"/>
      <c r="F81" s="50">
        <f>F75</f>
        <v>3600</v>
      </c>
      <c r="G81" s="450"/>
      <c r="H81" s="10"/>
      <c r="I81" s="450"/>
    </row>
    <row r="82" spans="1:23" ht="20.25" hidden="1" customHeight="1" x14ac:dyDescent="0.25">
      <c r="A82" s="40"/>
      <c r="B82" s="26"/>
      <c r="C82" s="23" t="s">
        <v>123</v>
      </c>
      <c r="D82" s="23" t="s">
        <v>122</v>
      </c>
      <c r="E82" s="23"/>
      <c r="F82" s="50">
        <f>F76</f>
        <v>4000</v>
      </c>
      <c r="G82" s="450"/>
      <c r="H82" s="10"/>
      <c r="I82" s="450"/>
    </row>
    <row r="83" spans="1:23" ht="17.25" hidden="1" customHeight="1" x14ac:dyDescent="0.25">
      <c r="A83" s="40"/>
      <c r="B83" s="26"/>
      <c r="C83" s="23" t="s">
        <v>124</v>
      </c>
      <c r="D83" s="23" t="s">
        <v>122</v>
      </c>
      <c r="E83" s="23"/>
      <c r="F83" s="50">
        <f>F77</f>
        <v>1500</v>
      </c>
      <c r="G83" s="450"/>
      <c r="H83" s="10"/>
      <c r="I83" s="450"/>
    </row>
    <row r="84" spans="1:23" ht="19.5" hidden="1" customHeight="1" x14ac:dyDescent="0.25">
      <c r="A84" s="53"/>
      <c r="B84" s="26"/>
      <c r="C84" s="23" t="s">
        <v>125</v>
      </c>
      <c r="D84" s="23" t="s">
        <v>122</v>
      </c>
      <c r="E84" s="23"/>
      <c r="F84" s="50">
        <f>F78</f>
        <v>7600</v>
      </c>
      <c r="G84" s="439"/>
      <c r="H84" s="5"/>
      <c r="I84" s="439"/>
    </row>
    <row r="85" spans="1:23" ht="13.5" customHeight="1" x14ac:dyDescent="0.25">
      <c r="A85" s="40"/>
      <c r="B85" s="497"/>
      <c r="C85" s="498"/>
      <c r="D85" s="498"/>
      <c r="E85" s="498"/>
      <c r="F85" s="498"/>
      <c r="G85" s="498"/>
      <c r="H85" s="498"/>
      <c r="I85" s="499"/>
      <c r="J85" s="54"/>
      <c r="K85" s="54"/>
      <c r="L85" s="54"/>
      <c r="M85" s="54"/>
      <c r="N85" s="54"/>
      <c r="O85" s="54"/>
      <c r="P85" s="54"/>
      <c r="Q85" s="54"/>
      <c r="R85" s="54"/>
      <c r="S85" s="54"/>
      <c r="T85" s="54"/>
      <c r="U85" s="54"/>
      <c r="V85" s="54"/>
      <c r="W85" s="54"/>
    </row>
    <row r="86" spans="1:23" s="54" customFormat="1" ht="29.25" customHeight="1" x14ac:dyDescent="0.25">
      <c r="A86" s="62"/>
      <c r="B86" s="512" t="s">
        <v>169</v>
      </c>
      <c r="C86" s="512"/>
      <c r="D86" s="512"/>
      <c r="E86" s="512"/>
      <c r="F86" s="512"/>
      <c r="G86" s="512"/>
      <c r="H86" s="512"/>
      <c r="I86" s="512"/>
    </row>
    <row r="87" spans="1:23" s="54" customFormat="1" ht="21.75" customHeight="1" x14ac:dyDescent="0.25">
      <c r="A87" s="457" t="s">
        <v>85</v>
      </c>
      <c r="B87" s="458"/>
      <c r="C87" s="458"/>
      <c r="D87" s="458"/>
      <c r="E87" s="458"/>
      <c r="F87" s="458"/>
      <c r="G87" s="458"/>
      <c r="H87" s="458"/>
      <c r="I87" s="459"/>
      <c r="J87" s="2"/>
      <c r="K87" s="2"/>
      <c r="L87" s="2"/>
      <c r="M87" s="2"/>
      <c r="N87" s="2"/>
      <c r="O87" s="2"/>
      <c r="P87" s="2"/>
      <c r="Q87" s="2"/>
      <c r="R87" s="2"/>
      <c r="S87" s="2"/>
      <c r="T87" s="2"/>
      <c r="U87" s="2"/>
      <c r="V87" s="2"/>
      <c r="W87" s="2"/>
    </row>
    <row r="88" spans="1:23" ht="120" customHeight="1" x14ac:dyDescent="0.25">
      <c r="A88" s="7">
        <v>1</v>
      </c>
      <c r="B88" s="27" t="s">
        <v>170</v>
      </c>
      <c r="C88" s="9" t="s">
        <v>171</v>
      </c>
      <c r="D88" s="9" t="s">
        <v>172</v>
      </c>
      <c r="E88" s="9" t="s">
        <v>173</v>
      </c>
      <c r="F88" s="13">
        <v>1</v>
      </c>
      <c r="G88" s="9" t="s">
        <v>174</v>
      </c>
      <c r="H88" s="63">
        <v>41866</v>
      </c>
      <c r="I88" s="9" t="s">
        <v>175</v>
      </c>
    </row>
    <row r="89" spans="1:23" ht="18.75" customHeight="1" x14ac:dyDescent="0.25">
      <c r="A89" s="440" t="s">
        <v>34</v>
      </c>
      <c r="B89" s="441"/>
      <c r="C89" s="441"/>
      <c r="D89" s="441"/>
      <c r="E89" s="441"/>
      <c r="F89" s="441"/>
      <c r="G89" s="441"/>
      <c r="H89" s="441"/>
      <c r="I89" s="442"/>
    </row>
    <row r="90" spans="1:23" ht="154.5" customHeight="1" x14ac:dyDescent="0.25">
      <c r="A90" s="7">
        <v>2</v>
      </c>
      <c r="B90" s="27" t="s">
        <v>176</v>
      </c>
      <c r="C90" s="9" t="s">
        <v>177</v>
      </c>
      <c r="D90" s="9" t="s">
        <v>178</v>
      </c>
      <c r="E90" s="9" t="s">
        <v>23</v>
      </c>
      <c r="F90" s="13"/>
      <c r="G90" s="64" t="s">
        <v>179</v>
      </c>
      <c r="H90" s="64" t="s">
        <v>180</v>
      </c>
      <c r="I90" s="9" t="s">
        <v>181</v>
      </c>
    </row>
    <row r="91" spans="1:23" ht="156" customHeight="1" x14ac:dyDescent="0.25">
      <c r="A91" s="40">
        <v>3</v>
      </c>
      <c r="B91" s="22" t="s">
        <v>182</v>
      </c>
      <c r="C91" s="9" t="s">
        <v>183</v>
      </c>
      <c r="D91" s="9" t="s">
        <v>184</v>
      </c>
      <c r="E91" s="9"/>
      <c r="F91" s="9"/>
      <c r="G91" s="9" t="s">
        <v>185</v>
      </c>
      <c r="H91" s="9" t="s">
        <v>48</v>
      </c>
      <c r="I91" s="9" t="s">
        <v>181</v>
      </c>
    </row>
    <row r="92" spans="1:23" ht="126" customHeight="1" x14ac:dyDescent="0.25">
      <c r="A92" s="443">
        <v>4</v>
      </c>
      <c r="B92" s="432" t="s">
        <v>186</v>
      </c>
      <c r="C92" s="451" t="s">
        <v>187</v>
      </c>
      <c r="D92" s="9" t="s">
        <v>188</v>
      </c>
      <c r="E92" s="9" t="s">
        <v>23</v>
      </c>
      <c r="F92" s="9">
        <v>1</v>
      </c>
      <c r="G92" s="438" t="s">
        <v>189</v>
      </c>
      <c r="H92" s="6"/>
      <c r="I92" s="438" t="s">
        <v>190</v>
      </c>
    </row>
    <row r="93" spans="1:23" ht="109.5" customHeight="1" x14ac:dyDescent="0.25">
      <c r="A93" s="445"/>
      <c r="B93" s="433"/>
      <c r="C93" s="452"/>
      <c r="D93" s="9" t="s">
        <v>191</v>
      </c>
      <c r="E93" s="9"/>
      <c r="F93" s="9"/>
      <c r="G93" s="439"/>
      <c r="H93" s="9"/>
      <c r="I93" s="439"/>
    </row>
    <row r="94" spans="1:23" ht="137.25" customHeight="1" x14ac:dyDescent="0.25">
      <c r="A94" s="40">
        <v>5</v>
      </c>
      <c r="B94" s="432" t="s">
        <v>192</v>
      </c>
      <c r="C94" s="438" t="s">
        <v>193</v>
      </c>
      <c r="D94" s="9" t="s">
        <v>194</v>
      </c>
      <c r="E94" s="9"/>
      <c r="F94" s="9"/>
      <c r="G94" s="6" t="s">
        <v>195</v>
      </c>
      <c r="H94" s="6"/>
      <c r="I94" s="438" t="s">
        <v>196</v>
      </c>
    </row>
    <row r="95" spans="1:23" ht="129" customHeight="1" x14ac:dyDescent="0.25">
      <c r="A95" s="40"/>
      <c r="B95" s="446"/>
      <c r="C95" s="450"/>
      <c r="D95" s="6" t="s">
        <v>197</v>
      </c>
      <c r="E95" s="6"/>
      <c r="F95" s="6"/>
      <c r="G95" s="6"/>
      <c r="H95" s="10"/>
      <c r="I95" s="450"/>
    </row>
    <row r="96" spans="1:23" ht="17.25" customHeight="1" x14ac:dyDescent="0.25">
      <c r="A96" s="460" t="s">
        <v>68</v>
      </c>
      <c r="B96" s="460"/>
      <c r="C96" s="460"/>
      <c r="D96" s="460"/>
      <c r="E96" s="460"/>
      <c r="F96" s="460"/>
      <c r="G96" s="460"/>
      <c r="H96" s="460"/>
      <c r="I96" s="460"/>
    </row>
    <row r="97" spans="1:23" ht="72" customHeight="1" x14ac:dyDescent="0.25">
      <c r="A97" s="66">
        <v>6</v>
      </c>
      <c r="B97" s="506" t="s">
        <v>198</v>
      </c>
      <c r="C97" s="434" t="s">
        <v>199</v>
      </c>
      <c r="D97" s="434" t="s">
        <v>200</v>
      </c>
      <c r="E97" s="434"/>
      <c r="F97" s="510"/>
      <c r="G97" s="434" t="s">
        <v>201</v>
      </c>
      <c r="H97" s="67" t="s">
        <v>48</v>
      </c>
      <c r="I97" s="434" t="s">
        <v>111</v>
      </c>
    </row>
    <row r="98" spans="1:23" ht="64.5" hidden="1" customHeight="1" x14ac:dyDescent="0.25">
      <c r="A98" s="68"/>
      <c r="B98" s="507"/>
      <c r="C98" s="509"/>
      <c r="D98" s="495"/>
      <c r="E98" s="495"/>
      <c r="F98" s="511"/>
      <c r="G98" s="495"/>
      <c r="H98" s="69"/>
      <c r="I98" s="495"/>
    </row>
    <row r="99" spans="1:23" ht="49.5" hidden="1" customHeight="1" x14ac:dyDescent="0.25">
      <c r="A99" s="68"/>
      <c r="B99" s="507"/>
      <c r="C99" s="509"/>
      <c r="D99" s="495"/>
      <c r="E99" s="495"/>
      <c r="F99" s="511"/>
      <c r="G99" s="495"/>
      <c r="H99" s="69"/>
      <c r="I99" s="495"/>
    </row>
    <row r="100" spans="1:23" ht="78" hidden="1" customHeight="1" x14ac:dyDescent="0.25">
      <c r="A100" s="68"/>
      <c r="B100" s="507"/>
      <c r="C100" s="509"/>
      <c r="D100" s="495"/>
      <c r="E100" s="495"/>
      <c r="F100" s="511"/>
      <c r="G100" s="495"/>
      <c r="H100" s="69"/>
      <c r="I100" s="495"/>
    </row>
    <row r="101" spans="1:23" ht="47.25" hidden="1" customHeight="1" x14ac:dyDescent="0.25">
      <c r="A101" s="68"/>
      <c r="B101" s="508"/>
      <c r="C101" s="496"/>
      <c r="D101" s="496"/>
      <c r="E101" s="496"/>
      <c r="F101" s="508"/>
      <c r="G101" s="496"/>
      <c r="H101" s="70"/>
      <c r="I101" s="496"/>
    </row>
    <row r="102" spans="1:23" ht="20.25" customHeight="1" x14ac:dyDescent="0.25">
      <c r="A102" s="40"/>
      <c r="B102" s="48"/>
      <c r="C102" s="23" t="s">
        <v>119</v>
      </c>
      <c r="D102" s="49"/>
      <c r="E102" s="49"/>
      <c r="F102" s="50">
        <v>6</v>
      </c>
      <c r="G102" s="9"/>
      <c r="H102" s="9"/>
      <c r="I102" s="9"/>
    </row>
    <row r="103" spans="1:23" ht="27.75" hidden="1" customHeight="1" x14ac:dyDescent="0.25">
      <c r="A103" s="40"/>
      <c r="B103" s="436" t="s">
        <v>120</v>
      </c>
      <c r="C103" s="437"/>
      <c r="D103" s="437"/>
      <c r="E103" s="51"/>
      <c r="F103" s="52">
        <f>F104+F105+F106+F107</f>
        <v>0</v>
      </c>
      <c r="G103" s="9"/>
      <c r="H103" s="9"/>
      <c r="I103" s="9"/>
    </row>
    <row r="104" spans="1:23" ht="20.25" hidden="1" customHeight="1" x14ac:dyDescent="0.25">
      <c r="A104" s="40"/>
      <c r="B104" s="26"/>
      <c r="C104" s="23" t="s">
        <v>121</v>
      </c>
      <c r="D104" s="23" t="s">
        <v>122</v>
      </c>
      <c r="E104" s="23"/>
      <c r="F104" s="50">
        <v>0</v>
      </c>
      <c r="G104" s="9"/>
      <c r="H104" s="9"/>
      <c r="I104" s="9"/>
    </row>
    <row r="105" spans="1:23" ht="20.25" hidden="1" customHeight="1" x14ac:dyDescent="0.25">
      <c r="A105" s="40"/>
      <c r="B105" s="26"/>
      <c r="C105" s="23" t="s">
        <v>123</v>
      </c>
      <c r="D105" s="23" t="s">
        <v>122</v>
      </c>
      <c r="E105" s="23"/>
      <c r="F105" s="50">
        <v>0</v>
      </c>
      <c r="G105" s="9"/>
      <c r="H105" s="9"/>
      <c r="I105" s="9"/>
    </row>
    <row r="106" spans="1:23" ht="17.25" hidden="1" customHeight="1" x14ac:dyDescent="0.25">
      <c r="A106" s="40"/>
      <c r="B106" s="26"/>
      <c r="C106" s="23" t="s">
        <v>124</v>
      </c>
      <c r="D106" s="23" t="s">
        <v>122</v>
      </c>
      <c r="E106" s="23"/>
      <c r="F106" s="50">
        <v>0</v>
      </c>
      <c r="G106" s="9"/>
      <c r="H106" s="9"/>
      <c r="I106" s="9"/>
    </row>
    <row r="107" spans="1:23" ht="19.5" hidden="1" customHeight="1" x14ac:dyDescent="0.25">
      <c r="A107" s="40"/>
      <c r="B107" s="71"/>
      <c r="C107" s="41" t="s">
        <v>125</v>
      </c>
      <c r="D107" s="41" t="s">
        <v>122</v>
      </c>
      <c r="E107" s="41"/>
      <c r="F107" s="72">
        <v>0</v>
      </c>
      <c r="G107" s="6"/>
      <c r="H107" s="6"/>
      <c r="I107" s="6"/>
    </row>
    <row r="108" spans="1:23" ht="4.5" customHeight="1" x14ac:dyDescent="0.25">
      <c r="A108" s="73"/>
      <c r="B108" s="497"/>
      <c r="C108" s="498"/>
      <c r="D108" s="498"/>
      <c r="E108" s="498"/>
      <c r="F108" s="498"/>
      <c r="G108" s="498"/>
      <c r="H108" s="498"/>
      <c r="I108" s="499"/>
    </row>
    <row r="109" spans="1:23" ht="6.75" customHeight="1" x14ac:dyDescent="0.25">
      <c r="A109" s="73"/>
      <c r="B109" s="500"/>
      <c r="C109" s="501"/>
      <c r="D109" s="501"/>
      <c r="E109" s="501"/>
      <c r="F109" s="501"/>
      <c r="G109" s="501"/>
      <c r="H109" s="501"/>
      <c r="I109" s="502"/>
      <c r="J109" s="54"/>
      <c r="K109" s="54"/>
      <c r="L109" s="54"/>
      <c r="M109" s="54"/>
      <c r="N109" s="54"/>
      <c r="O109" s="54"/>
      <c r="P109" s="54"/>
      <c r="Q109" s="54"/>
      <c r="R109" s="54"/>
      <c r="S109" s="54"/>
      <c r="T109" s="54"/>
      <c r="U109" s="54"/>
      <c r="V109" s="54"/>
      <c r="W109" s="54"/>
    </row>
    <row r="110" spans="1:23" s="54" customFormat="1" ht="36" customHeight="1" x14ac:dyDescent="0.25">
      <c r="A110" s="62"/>
      <c r="B110" s="503" t="s">
        <v>202</v>
      </c>
      <c r="C110" s="503"/>
      <c r="D110" s="503"/>
      <c r="E110" s="503"/>
      <c r="F110" s="503"/>
      <c r="G110" s="503"/>
      <c r="H110" s="503"/>
      <c r="I110" s="504"/>
      <c r="J110" s="2"/>
      <c r="K110" s="2"/>
      <c r="L110" s="2"/>
      <c r="M110" s="2"/>
      <c r="N110" s="2"/>
      <c r="O110" s="2"/>
      <c r="P110" s="2"/>
      <c r="Q110" s="2"/>
      <c r="R110" s="2"/>
      <c r="S110" s="2"/>
      <c r="T110" s="2"/>
      <c r="U110" s="2"/>
      <c r="V110" s="2"/>
      <c r="W110" s="2"/>
    </row>
    <row r="111" spans="1:23" ht="20.399999999999999" customHeight="1" x14ac:dyDescent="0.25">
      <c r="A111" s="505" t="s">
        <v>85</v>
      </c>
      <c r="B111" s="505"/>
      <c r="C111" s="505"/>
      <c r="D111" s="505"/>
      <c r="E111" s="505"/>
      <c r="F111" s="505"/>
      <c r="G111" s="505"/>
      <c r="H111" s="505"/>
      <c r="I111" s="505"/>
    </row>
    <row r="112" spans="1:23" ht="107.25" customHeight="1" x14ac:dyDescent="0.25">
      <c r="A112" s="28">
        <v>1</v>
      </c>
      <c r="B112" s="74" t="s">
        <v>203</v>
      </c>
      <c r="C112" s="6" t="s">
        <v>204</v>
      </c>
      <c r="D112" s="18" t="s">
        <v>205</v>
      </c>
      <c r="E112" s="10" t="s">
        <v>23</v>
      </c>
      <c r="F112" s="58">
        <v>1</v>
      </c>
      <c r="G112" s="10" t="s">
        <v>206</v>
      </c>
      <c r="H112" s="10"/>
      <c r="I112" s="10" t="s">
        <v>207</v>
      </c>
    </row>
    <row r="113" spans="1:9" ht="17.25" customHeight="1" x14ac:dyDescent="0.25">
      <c r="A113" s="440" t="s">
        <v>34</v>
      </c>
      <c r="B113" s="441"/>
      <c r="C113" s="441"/>
      <c r="D113" s="441"/>
      <c r="E113" s="441"/>
      <c r="F113" s="441"/>
      <c r="G113" s="441"/>
      <c r="H113" s="441"/>
      <c r="I113" s="442"/>
    </row>
    <row r="114" spans="1:9" ht="120" customHeight="1" x14ac:dyDescent="0.25">
      <c r="A114" s="7">
        <v>2</v>
      </c>
      <c r="B114" s="27" t="s">
        <v>208</v>
      </c>
      <c r="C114" s="9" t="s">
        <v>209</v>
      </c>
      <c r="D114" s="75" t="s">
        <v>210</v>
      </c>
      <c r="E114" s="9" t="s">
        <v>23</v>
      </c>
      <c r="F114" s="13"/>
      <c r="G114" s="76" t="s">
        <v>211</v>
      </c>
      <c r="H114" s="77" t="s">
        <v>48</v>
      </c>
      <c r="I114" s="6" t="s">
        <v>212</v>
      </c>
    </row>
    <row r="115" spans="1:9" ht="159" customHeight="1" x14ac:dyDescent="0.25">
      <c r="A115" s="7">
        <v>3</v>
      </c>
      <c r="B115" s="432" t="s">
        <v>213</v>
      </c>
      <c r="C115" s="438" t="s">
        <v>214</v>
      </c>
      <c r="D115" s="9" t="s">
        <v>215</v>
      </c>
      <c r="E115" s="9"/>
      <c r="F115" s="9"/>
      <c r="G115" s="9" t="s">
        <v>216</v>
      </c>
      <c r="H115" s="9" t="s">
        <v>48</v>
      </c>
      <c r="I115" s="9" t="s">
        <v>217</v>
      </c>
    </row>
    <row r="116" spans="1:9" ht="115.5" customHeight="1" x14ac:dyDescent="0.25">
      <c r="A116" s="7">
        <v>4</v>
      </c>
      <c r="B116" s="433"/>
      <c r="C116" s="439"/>
      <c r="D116" s="5" t="s">
        <v>218</v>
      </c>
      <c r="E116" s="78"/>
      <c r="F116" s="78"/>
      <c r="G116" s="5" t="s">
        <v>219</v>
      </c>
      <c r="H116" s="5" t="s">
        <v>48</v>
      </c>
      <c r="I116" s="5" t="s">
        <v>220</v>
      </c>
    </row>
    <row r="117" spans="1:9" ht="112.5" customHeight="1" x14ac:dyDescent="0.25">
      <c r="A117" s="7">
        <v>5</v>
      </c>
      <c r="B117" s="432" t="s">
        <v>221</v>
      </c>
      <c r="C117" s="438" t="s">
        <v>222</v>
      </c>
      <c r="D117" s="9" t="s">
        <v>223</v>
      </c>
      <c r="E117" s="75" t="s">
        <v>23</v>
      </c>
      <c r="F117" s="9"/>
      <c r="G117" s="9" t="s">
        <v>224</v>
      </c>
      <c r="H117" s="6" t="s">
        <v>48</v>
      </c>
      <c r="I117" s="6" t="s">
        <v>225</v>
      </c>
    </row>
    <row r="118" spans="1:9" ht="147" customHeight="1" x14ac:dyDescent="0.25">
      <c r="A118" s="7">
        <v>6</v>
      </c>
      <c r="B118" s="446"/>
      <c r="C118" s="450"/>
      <c r="D118" s="6" t="s">
        <v>226</v>
      </c>
      <c r="E118" s="75" t="s">
        <v>23</v>
      </c>
      <c r="F118" s="9"/>
      <c r="G118" s="6" t="s">
        <v>227</v>
      </c>
      <c r="H118" s="10" t="s">
        <v>48</v>
      </c>
      <c r="I118" s="79" t="s">
        <v>228</v>
      </c>
    </row>
    <row r="119" spans="1:9" ht="105.75" customHeight="1" x14ac:dyDescent="0.25">
      <c r="A119" s="7">
        <v>7</v>
      </c>
      <c r="B119" s="433"/>
      <c r="C119" s="439"/>
      <c r="D119" s="9" t="s">
        <v>229</v>
      </c>
      <c r="E119" s="75"/>
      <c r="F119" s="9"/>
      <c r="G119" s="9" t="s">
        <v>230</v>
      </c>
      <c r="H119" s="5" t="s">
        <v>48</v>
      </c>
      <c r="I119" s="5" t="s">
        <v>231</v>
      </c>
    </row>
    <row r="120" spans="1:9" ht="173.25" customHeight="1" x14ac:dyDescent="0.25">
      <c r="A120" s="7">
        <v>8</v>
      </c>
      <c r="B120" s="27" t="s">
        <v>221</v>
      </c>
      <c r="C120" s="9" t="s">
        <v>232</v>
      </c>
      <c r="D120" s="9" t="s">
        <v>233</v>
      </c>
      <c r="E120" s="75" t="s">
        <v>23</v>
      </c>
      <c r="F120" s="6">
        <v>1</v>
      </c>
      <c r="G120" s="9" t="s">
        <v>234</v>
      </c>
      <c r="H120" s="9" t="s">
        <v>48</v>
      </c>
      <c r="I120" s="9" t="s">
        <v>235</v>
      </c>
    </row>
    <row r="121" spans="1:9" ht="21.75" customHeight="1" x14ac:dyDescent="0.25">
      <c r="A121" s="440" t="s">
        <v>68</v>
      </c>
      <c r="B121" s="441"/>
      <c r="C121" s="441"/>
      <c r="D121" s="441"/>
      <c r="E121" s="441"/>
      <c r="F121" s="441"/>
      <c r="G121" s="441"/>
      <c r="H121" s="441"/>
      <c r="I121" s="442"/>
    </row>
    <row r="122" spans="1:9" ht="144.75" customHeight="1" x14ac:dyDescent="0.25">
      <c r="A122" s="7">
        <v>9</v>
      </c>
      <c r="B122" s="27" t="s">
        <v>221</v>
      </c>
      <c r="C122" s="6" t="s">
        <v>236</v>
      </c>
      <c r="D122" s="80" t="s">
        <v>237</v>
      </c>
      <c r="E122" s="80" t="s">
        <v>23</v>
      </c>
      <c r="F122" s="6"/>
      <c r="G122" s="6" t="s">
        <v>238</v>
      </c>
      <c r="H122" s="6" t="s">
        <v>48</v>
      </c>
      <c r="I122" s="6" t="s">
        <v>239</v>
      </c>
    </row>
    <row r="123" spans="1:9" ht="21.75" customHeight="1" x14ac:dyDescent="0.25">
      <c r="A123" s="443"/>
      <c r="B123" s="27"/>
      <c r="C123" s="6" t="s">
        <v>119</v>
      </c>
      <c r="D123" s="80"/>
      <c r="E123" s="80"/>
      <c r="F123" s="6">
        <v>9</v>
      </c>
      <c r="G123" s="6"/>
      <c r="H123" s="6"/>
      <c r="I123" s="6"/>
    </row>
    <row r="124" spans="1:9" ht="4.5" customHeight="1" x14ac:dyDescent="0.25">
      <c r="A124" s="444"/>
      <c r="B124" s="488" t="s">
        <v>120</v>
      </c>
      <c r="C124" s="489"/>
      <c r="D124" s="490"/>
      <c r="E124" s="80"/>
      <c r="F124" s="6">
        <v>0</v>
      </c>
      <c r="G124" s="6"/>
      <c r="H124" s="6"/>
      <c r="I124" s="6"/>
    </row>
    <row r="125" spans="1:9" ht="24.75" hidden="1" customHeight="1" x14ac:dyDescent="0.25">
      <c r="A125" s="444"/>
      <c r="B125" s="27"/>
      <c r="C125" s="23" t="s">
        <v>121</v>
      </c>
      <c r="D125" s="23" t="s">
        <v>122</v>
      </c>
      <c r="E125" s="80"/>
      <c r="F125" s="6"/>
      <c r="G125" s="6"/>
      <c r="H125" s="6"/>
      <c r="I125" s="6"/>
    </row>
    <row r="126" spans="1:9" ht="27" hidden="1" customHeight="1" x14ac:dyDescent="0.25">
      <c r="A126" s="444"/>
      <c r="B126" s="27"/>
      <c r="C126" s="23" t="s">
        <v>123</v>
      </c>
      <c r="D126" s="23" t="s">
        <v>122</v>
      </c>
      <c r="E126" s="80"/>
      <c r="F126" s="6"/>
      <c r="G126" s="6"/>
      <c r="H126" s="6"/>
      <c r="I126" s="6"/>
    </row>
    <row r="127" spans="1:9" ht="26.25" hidden="1" customHeight="1" x14ac:dyDescent="0.25">
      <c r="A127" s="444"/>
      <c r="B127" s="27"/>
      <c r="C127" s="23" t="s">
        <v>124</v>
      </c>
      <c r="D127" s="23" t="s">
        <v>122</v>
      </c>
      <c r="E127" s="80"/>
      <c r="F127" s="6"/>
      <c r="G127" s="6"/>
      <c r="H127" s="6"/>
      <c r="I127" s="6"/>
    </row>
    <row r="128" spans="1:9" ht="23.25" hidden="1" customHeight="1" x14ac:dyDescent="0.25">
      <c r="A128" s="444"/>
      <c r="B128" s="27"/>
      <c r="C128" s="41" t="s">
        <v>125</v>
      </c>
      <c r="D128" s="41" t="s">
        <v>122</v>
      </c>
      <c r="E128" s="80"/>
      <c r="F128" s="6"/>
      <c r="G128" s="6"/>
      <c r="H128" s="6"/>
      <c r="I128" s="6"/>
    </row>
    <row r="129" spans="1:9" ht="8.25" customHeight="1" x14ac:dyDescent="0.25">
      <c r="A129" s="444"/>
      <c r="B129" s="467"/>
      <c r="C129" s="491"/>
      <c r="D129" s="491"/>
      <c r="E129" s="491"/>
      <c r="F129" s="491"/>
      <c r="G129" s="491"/>
      <c r="H129" s="491"/>
      <c r="I129" s="492"/>
    </row>
    <row r="130" spans="1:9" ht="20.25" hidden="1" customHeight="1" x14ac:dyDescent="0.25">
      <c r="A130" s="444"/>
      <c r="B130" s="493"/>
      <c r="C130" s="493"/>
      <c r="D130" s="493"/>
      <c r="E130" s="493"/>
      <c r="F130" s="493"/>
      <c r="G130" s="493"/>
      <c r="H130" s="493"/>
      <c r="I130" s="493"/>
    </row>
    <row r="131" spans="1:9" ht="21" hidden="1" customHeight="1" x14ac:dyDescent="0.25">
      <c r="A131" s="445"/>
      <c r="B131" s="494"/>
      <c r="C131" s="491"/>
      <c r="D131" s="491"/>
      <c r="E131" s="491"/>
      <c r="F131" s="491"/>
      <c r="G131" s="491"/>
      <c r="H131" s="491"/>
      <c r="I131" s="492"/>
    </row>
    <row r="132" spans="1:9" ht="25.5" customHeight="1" x14ac:dyDescent="0.25">
      <c r="A132" s="7"/>
      <c r="B132" s="461" t="s">
        <v>240</v>
      </c>
      <c r="C132" s="462"/>
      <c r="D132" s="462"/>
      <c r="E132" s="462"/>
      <c r="F132" s="462"/>
      <c r="G132" s="462"/>
      <c r="H132" s="462"/>
      <c r="I132" s="463"/>
    </row>
    <row r="133" spans="1:9" ht="123.75" customHeight="1" x14ac:dyDescent="0.25">
      <c r="A133" s="40">
        <v>1</v>
      </c>
      <c r="B133" s="8" t="s">
        <v>241</v>
      </c>
      <c r="C133" s="6" t="s">
        <v>242</v>
      </c>
      <c r="D133" s="6" t="s">
        <v>243</v>
      </c>
      <c r="E133" s="6" t="s">
        <v>23</v>
      </c>
      <c r="F133" s="6">
        <v>1</v>
      </c>
      <c r="G133" s="6" t="s">
        <v>244</v>
      </c>
      <c r="H133" s="6"/>
      <c r="I133" s="6" t="s">
        <v>245</v>
      </c>
    </row>
    <row r="134" spans="1:9" ht="40.5" customHeight="1" x14ac:dyDescent="0.25">
      <c r="A134" s="443">
        <v>2</v>
      </c>
      <c r="B134" s="482" t="s">
        <v>246</v>
      </c>
      <c r="C134" s="485" t="s">
        <v>247</v>
      </c>
      <c r="D134" s="485" t="s">
        <v>248</v>
      </c>
      <c r="E134" s="83" t="s">
        <v>15</v>
      </c>
      <c r="F134" s="83" t="s">
        <v>249</v>
      </c>
      <c r="G134" s="485" t="s">
        <v>250</v>
      </c>
      <c r="H134" s="84" t="s">
        <v>48</v>
      </c>
      <c r="I134" s="485" t="s">
        <v>251</v>
      </c>
    </row>
    <row r="135" spans="1:9" ht="54.75" customHeight="1" x14ac:dyDescent="0.25">
      <c r="A135" s="444"/>
      <c r="B135" s="483"/>
      <c r="C135" s="486"/>
      <c r="D135" s="486"/>
      <c r="E135" s="83" t="s">
        <v>19</v>
      </c>
      <c r="F135" s="83"/>
      <c r="G135" s="486"/>
      <c r="H135" s="85"/>
      <c r="I135" s="486"/>
    </row>
    <row r="136" spans="1:9" ht="89.25" customHeight="1" x14ac:dyDescent="0.25">
      <c r="A136" s="445"/>
      <c r="B136" s="484"/>
      <c r="C136" s="487"/>
      <c r="D136" s="487"/>
      <c r="E136" s="83" t="s">
        <v>33</v>
      </c>
      <c r="F136" s="83" t="s">
        <v>252</v>
      </c>
      <c r="G136" s="487"/>
      <c r="H136" s="86"/>
      <c r="I136" s="487"/>
    </row>
    <row r="137" spans="1:9" ht="114" customHeight="1" x14ac:dyDescent="0.25">
      <c r="A137" s="7">
        <v>3</v>
      </c>
      <c r="B137" s="87" t="s">
        <v>253</v>
      </c>
      <c r="C137" s="9" t="s">
        <v>254</v>
      </c>
      <c r="D137" s="83" t="s">
        <v>255</v>
      </c>
      <c r="E137" s="88" t="s">
        <v>23</v>
      </c>
      <c r="F137" s="89" t="s">
        <v>256</v>
      </c>
      <c r="G137" s="9" t="s">
        <v>257</v>
      </c>
      <c r="H137" s="9" t="s">
        <v>48</v>
      </c>
      <c r="I137" s="9" t="s">
        <v>258</v>
      </c>
    </row>
    <row r="138" spans="1:9" ht="20.25" customHeight="1" x14ac:dyDescent="0.25">
      <c r="A138" s="7"/>
      <c r="B138" s="478" t="s">
        <v>68</v>
      </c>
      <c r="C138" s="479"/>
      <c r="D138" s="479"/>
      <c r="E138" s="479"/>
      <c r="F138" s="479"/>
      <c r="G138" s="479"/>
      <c r="H138" s="479"/>
      <c r="I138" s="480"/>
    </row>
    <row r="139" spans="1:9" ht="33" customHeight="1" x14ac:dyDescent="0.25">
      <c r="A139" s="477">
        <v>4</v>
      </c>
      <c r="B139" s="481" t="s">
        <v>259</v>
      </c>
      <c r="C139" s="429" t="s">
        <v>260</v>
      </c>
      <c r="D139" s="429" t="s">
        <v>261</v>
      </c>
      <c r="E139" s="9" t="s">
        <v>31</v>
      </c>
      <c r="F139" s="9">
        <v>2270</v>
      </c>
      <c r="G139" s="429" t="s">
        <v>262</v>
      </c>
      <c r="H139" s="438" t="s">
        <v>48</v>
      </c>
      <c r="I139" s="429" t="s">
        <v>263</v>
      </c>
    </row>
    <row r="140" spans="1:9" ht="46.5" customHeight="1" x14ac:dyDescent="0.25">
      <c r="A140" s="477"/>
      <c r="B140" s="481"/>
      <c r="C140" s="429"/>
      <c r="D140" s="429"/>
      <c r="E140" s="9" t="s">
        <v>33</v>
      </c>
      <c r="F140" s="9">
        <v>511.18</v>
      </c>
      <c r="G140" s="429"/>
      <c r="H140" s="439"/>
      <c r="I140" s="429"/>
    </row>
    <row r="141" spans="1:9" ht="30" customHeight="1" x14ac:dyDescent="0.25">
      <c r="A141" s="443">
        <v>5</v>
      </c>
      <c r="B141" s="432" t="s">
        <v>264</v>
      </c>
      <c r="C141" s="438" t="s">
        <v>265</v>
      </c>
      <c r="D141" s="438" t="s">
        <v>266</v>
      </c>
      <c r="E141" s="9" t="s">
        <v>81</v>
      </c>
      <c r="F141" s="9">
        <v>486</v>
      </c>
      <c r="G141" s="438" t="s">
        <v>267</v>
      </c>
      <c r="H141" s="6" t="s">
        <v>48</v>
      </c>
      <c r="I141" s="438" t="s">
        <v>268</v>
      </c>
    </row>
    <row r="142" spans="1:9" ht="31.5" customHeight="1" x14ac:dyDescent="0.25">
      <c r="A142" s="444"/>
      <c r="B142" s="446"/>
      <c r="C142" s="450"/>
      <c r="D142" s="450"/>
      <c r="E142" s="9" t="s">
        <v>31</v>
      </c>
      <c r="F142" s="9">
        <v>829</v>
      </c>
      <c r="G142" s="450"/>
      <c r="H142" s="10"/>
      <c r="I142" s="450"/>
    </row>
    <row r="143" spans="1:9" ht="31.5" customHeight="1" x14ac:dyDescent="0.25">
      <c r="A143" s="445"/>
      <c r="B143" s="446"/>
      <c r="C143" s="450"/>
      <c r="D143" s="439"/>
      <c r="E143" s="9" t="s">
        <v>269</v>
      </c>
      <c r="F143" s="9">
        <v>186.68</v>
      </c>
      <c r="G143" s="439"/>
      <c r="H143" s="5"/>
      <c r="I143" s="439"/>
    </row>
    <row r="144" spans="1:9" ht="26.25" customHeight="1" x14ac:dyDescent="0.25">
      <c r="A144" s="477">
        <v>6</v>
      </c>
      <c r="B144" s="446"/>
      <c r="C144" s="450"/>
      <c r="D144" s="438" t="s">
        <v>270</v>
      </c>
      <c r="E144" s="9" t="s">
        <v>42</v>
      </c>
      <c r="F144" s="9">
        <v>190</v>
      </c>
      <c r="G144" s="438" t="s">
        <v>271</v>
      </c>
      <c r="H144" s="6" t="s">
        <v>48</v>
      </c>
      <c r="I144" s="438" t="s">
        <v>268</v>
      </c>
    </row>
    <row r="145" spans="1:9" ht="28.5" customHeight="1" x14ac:dyDescent="0.25">
      <c r="A145" s="477"/>
      <c r="B145" s="446"/>
      <c r="C145" s="450"/>
      <c r="D145" s="450"/>
      <c r="E145" s="9" t="s">
        <v>31</v>
      </c>
      <c r="F145" s="9">
        <v>321</v>
      </c>
      <c r="G145" s="450"/>
      <c r="H145" s="10"/>
      <c r="I145" s="450"/>
    </row>
    <row r="146" spans="1:9" ht="29.25" customHeight="1" x14ac:dyDescent="0.25">
      <c r="A146" s="477"/>
      <c r="B146" s="446"/>
      <c r="C146" s="450"/>
      <c r="D146" s="450"/>
      <c r="E146" s="438" t="s">
        <v>272</v>
      </c>
      <c r="F146" s="451">
        <v>72.28</v>
      </c>
      <c r="G146" s="450"/>
      <c r="H146" s="10"/>
      <c r="I146" s="439"/>
    </row>
    <row r="147" spans="1:9" ht="45" hidden="1" customHeight="1" x14ac:dyDescent="0.25">
      <c r="A147" s="40"/>
      <c r="B147" s="446"/>
      <c r="C147" s="450"/>
      <c r="D147" s="450"/>
      <c r="E147" s="448"/>
      <c r="F147" s="448"/>
      <c r="G147" s="450"/>
      <c r="H147" s="10"/>
      <c r="I147" s="92"/>
    </row>
    <row r="148" spans="1:9" ht="78" hidden="1" customHeight="1" x14ac:dyDescent="0.25">
      <c r="A148" s="40"/>
      <c r="B148" s="446"/>
      <c r="C148" s="450"/>
      <c r="D148" s="439"/>
      <c r="E148" s="476"/>
      <c r="F148" s="449"/>
      <c r="G148" s="439"/>
      <c r="H148" s="5"/>
      <c r="I148" s="92"/>
    </row>
    <row r="149" spans="1:9" ht="29.25" customHeight="1" x14ac:dyDescent="0.25">
      <c r="A149" s="443">
        <v>7</v>
      </c>
      <c r="B149" s="446"/>
      <c r="C149" s="450"/>
      <c r="D149" s="438" t="s">
        <v>273</v>
      </c>
      <c r="E149" s="13" t="s">
        <v>274</v>
      </c>
      <c r="F149" s="9">
        <v>350</v>
      </c>
      <c r="G149" s="438" t="s">
        <v>271</v>
      </c>
      <c r="H149" s="6" t="s">
        <v>48</v>
      </c>
      <c r="I149" s="438" t="s">
        <v>268</v>
      </c>
    </row>
    <row r="150" spans="1:9" ht="26.25" customHeight="1" x14ac:dyDescent="0.25">
      <c r="A150" s="444"/>
      <c r="B150" s="446"/>
      <c r="C150" s="450"/>
      <c r="D150" s="450"/>
      <c r="E150" s="13" t="s">
        <v>19</v>
      </c>
      <c r="F150" s="9">
        <v>598.1</v>
      </c>
      <c r="G150" s="448"/>
      <c r="H150" s="94"/>
      <c r="I150" s="450"/>
    </row>
    <row r="151" spans="1:9" ht="30" customHeight="1" x14ac:dyDescent="0.25">
      <c r="A151" s="445"/>
      <c r="B151" s="433"/>
      <c r="C151" s="439"/>
      <c r="D151" s="439"/>
      <c r="E151" s="13" t="s">
        <v>33</v>
      </c>
      <c r="F151" s="9">
        <v>441.53</v>
      </c>
      <c r="G151" s="449"/>
      <c r="H151" s="78"/>
      <c r="I151" s="439"/>
    </row>
    <row r="152" spans="1:9" ht="27.75" customHeight="1" x14ac:dyDescent="0.25">
      <c r="A152" s="443">
        <v>8</v>
      </c>
      <c r="B152" s="432" t="s">
        <v>275</v>
      </c>
      <c r="C152" s="470" t="s">
        <v>276</v>
      </c>
      <c r="D152" s="470" t="s">
        <v>277</v>
      </c>
      <c r="E152" s="34" t="s">
        <v>15</v>
      </c>
      <c r="F152" s="95">
        <v>2430</v>
      </c>
      <c r="G152" s="470" t="s">
        <v>278</v>
      </c>
      <c r="H152" s="96" t="s">
        <v>48</v>
      </c>
      <c r="I152" s="470" t="s">
        <v>279</v>
      </c>
    </row>
    <row r="153" spans="1:9" ht="26.25" customHeight="1" x14ac:dyDescent="0.25">
      <c r="A153" s="444"/>
      <c r="B153" s="446"/>
      <c r="C153" s="475"/>
      <c r="D153" s="475"/>
      <c r="E153" s="34" t="s">
        <v>19</v>
      </c>
      <c r="F153" s="9">
        <v>5265</v>
      </c>
      <c r="G153" s="475"/>
      <c r="H153" s="97"/>
      <c r="I153" s="475"/>
    </row>
    <row r="154" spans="1:9" ht="164.25" customHeight="1" x14ac:dyDescent="0.25">
      <c r="A154" s="445"/>
      <c r="B154" s="433"/>
      <c r="C154" s="471"/>
      <c r="D154" s="471"/>
      <c r="E154" s="9" t="s">
        <v>33</v>
      </c>
      <c r="F154" s="9">
        <v>1185.5999999999999</v>
      </c>
      <c r="G154" s="471"/>
      <c r="H154" s="98"/>
      <c r="I154" s="471"/>
    </row>
    <row r="155" spans="1:9" ht="63.75" customHeight="1" x14ac:dyDescent="0.25">
      <c r="A155" s="40">
        <v>9</v>
      </c>
      <c r="B155" s="432" t="s">
        <v>280</v>
      </c>
      <c r="C155" s="470" t="s">
        <v>281</v>
      </c>
      <c r="D155" s="97" t="s">
        <v>282</v>
      </c>
      <c r="E155" s="6" t="s">
        <v>33</v>
      </c>
      <c r="F155" s="6">
        <v>91.965000000000003</v>
      </c>
      <c r="G155" s="97"/>
      <c r="H155" s="97"/>
      <c r="I155" s="97" t="s">
        <v>283</v>
      </c>
    </row>
    <row r="156" spans="1:9" ht="89.25" customHeight="1" x14ac:dyDescent="0.25">
      <c r="A156" s="7">
        <v>10</v>
      </c>
      <c r="B156" s="433"/>
      <c r="C156" s="471"/>
      <c r="D156" s="34" t="s">
        <v>284</v>
      </c>
      <c r="E156" s="9" t="s">
        <v>33</v>
      </c>
      <c r="F156" s="9">
        <v>1864</v>
      </c>
      <c r="G156" s="34"/>
      <c r="H156" s="34"/>
      <c r="I156" s="34" t="s">
        <v>285</v>
      </c>
    </row>
    <row r="157" spans="1:9" ht="29.25" customHeight="1" x14ac:dyDescent="0.25">
      <c r="A157" s="443"/>
      <c r="B157" s="27"/>
      <c r="C157" s="9" t="s">
        <v>119</v>
      </c>
      <c r="D157" s="99"/>
      <c r="E157" s="9"/>
      <c r="F157" s="100">
        <v>10</v>
      </c>
      <c r="G157" s="438"/>
      <c r="H157" s="6"/>
      <c r="I157" s="438"/>
    </row>
    <row r="158" spans="1:9" ht="32.25" hidden="1" customHeight="1" x14ac:dyDescent="0.25">
      <c r="A158" s="444"/>
      <c r="B158" s="27"/>
      <c r="C158" s="9"/>
      <c r="D158" s="99"/>
      <c r="E158" s="92"/>
      <c r="F158" s="101"/>
      <c r="G158" s="450"/>
      <c r="H158" s="10"/>
      <c r="I158" s="450"/>
    </row>
    <row r="159" spans="1:9" ht="32.25" hidden="1" customHeight="1" x14ac:dyDescent="0.25">
      <c r="A159" s="444"/>
      <c r="B159" s="472" t="s">
        <v>120</v>
      </c>
      <c r="C159" s="473"/>
      <c r="D159" s="474"/>
      <c r="E159" s="92"/>
      <c r="F159" s="102">
        <f>F160+F161+F162+F163</f>
        <v>17544.535</v>
      </c>
      <c r="G159" s="450"/>
      <c r="H159" s="10"/>
      <c r="I159" s="450"/>
    </row>
    <row r="160" spans="1:9" ht="18" hidden="1" customHeight="1" x14ac:dyDescent="0.25">
      <c r="A160" s="444"/>
      <c r="B160" s="27"/>
      <c r="C160" s="23" t="s">
        <v>121</v>
      </c>
      <c r="D160" s="23" t="s">
        <v>122</v>
      </c>
      <c r="E160" s="92"/>
      <c r="F160" s="102">
        <f>F152+F149+F144+F141+F134</f>
        <v>5873.3</v>
      </c>
      <c r="G160" s="450"/>
      <c r="H160" s="10"/>
      <c r="I160" s="450"/>
    </row>
    <row r="161" spans="1:9" ht="19.5" hidden="1" customHeight="1" x14ac:dyDescent="0.25">
      <c r="A161" s="444"/>
      <c r="B161" s="27"/>
      <c r="C161" s="23" t="s">
        <v>123</v>
      </c>
      <c r="D161" s="23" t="s">
        <v>122</v>
      </c>
      <c r="E161" s="92"/>
      <c r="F161" s="102">
        <f>F153+F150+F145+F142+F135</f>
        <v>7013.1</v>
      </c>
      <c r="G161" s="450"/>
      <c r="H161" s="10"/>
      <c r="I161" s="450"/>
    </row>
    <row r="162" spans="1:9" ht="21.75" hidden="1" customHeight="1" x14ac:dyDescent="0.25">
      <c r="A162" s="444"/>
      <c r="B162" s="27"/>
      <c r="C162" s="23" t="s">
        <v>124</v>
      </c>
      <c r="D162" s="23" t="s">
        <v>122</v>
      </c>
      <c r="E162" s="92"/>
      <c r="F162" s="102">
        <f>F156+F155+F154+F151+F146+F143+F140+F136</f>
        <v>4658.1349999999993</v>
      </c>
      <c r="G162" s="450"/>
      <c r="H162" s="10"/>
      <c r="I162" s="450"/>
    </row>
    <row r="163" spans="1:9" ht="21.75" hidden="1" customHeight="1" x14ac:dyDescent="0.25">
      <c r="A163" s="444"/>
      <c r="B163" s="27"/>
      <c r="C163" s="41" t="s">
        <v>125</v>
      </c>
      <c r="D163" s="41" t="s">
        <v>122</v>
      </c>
      <c r="E163" s="92"/>
      <c r="F163" s="103">
        <v>0</v>
      </c>
      <c r="G163" s="439"/>
      <c r="H163" s="5"/>
      <c r="I163" s="439"/>
    </row>
    <row r="164" spans="1:9" ht="93.75" hidden="1" customHeight="1" x14ac:dyDescent="0.25">
      <c r="A164" s="444"/>
      <c r="B164" s="467"/>
      <c r="C164" s="468"/>
      <c r="D164" s="468"/>
      <c r="E164" s="468"/>
      <c r="F164" s="468"/>
      <c r="G164" s="468"/>
      <c r="H164" s="468"/>
      <c r="I164" s="469"/>
    </row>
    <row r="165" spans="1:9" ht="69.75" hidden="1" customHeight="1" x14ac:dyDescent="0.25">
      <c r="A165" s="445"/>
      <c r="B165" s="467"/>
      <c r="C165" s="468"/>
      <c r="D165" s="468"/>
      <c r="E165" s="468"/>
      <c r="F165" s="468"/>
      <c r="G165" s="468"/>
      <c r="H165" s="468"/>
      <c r="I165" s="469"/>
    </row>
    <row r="166" spans="1:9" ht="30.75" customHeight="1" x14ac:dyDescent="0.25">
      <c r="A166" s="104"/>
      <c r="B166" s="461" t="s">
        <v>286</v>
      </c>
      <c r="C166" s="462"/>
      <c r="D166" s="462"/>
      <c r="E166" s="462"/>
      <c r="F166" s="462"/>
      <c r="G166" s="462"/>
      <c r="H166" s="462"/>
      <c r="I166" s="463"/>
    </row>
    <row r="167" spans="1:9" ht="165.75" customHeight="1" x14ac:dyDescent="0.25">
      <c r="A167" s="7">
        <v>1</v>
      </c>
      <c r="B167" s="27" t="s">
        <v>287</v>
      </c>
      <c r="C167" s="9" t="s">
        <v>288</v>
      </c>
      <c r="D167" s="9" t="s">
        <v>289</v>
      </c>
      <c r="E167" s="105" t="s">
        <v>290</v>
      </c>
      <c r="F167" s="105">
        <v>25000</v>
      </c>
      <c r="G167" s="106" t="s">
        <v>291</v>
      </c>
      <c r="H167" s="106"/>
      <c r="I167" s="9" t="s">
        <v>292</v>
      </c>
    </row>
    <row r="168" spans="1:9" ht="96.75" customHeight="1" x14ac:dyDescent="0.25">
      <c r="A168" s="7">
        <v>2</v>
      </c>
      <c r="B168" s="27" t="s">
        <v>293</v>
      </c>
      <c r="C168" s="9" t="s">
        <v>294</v>
      </c>
      <c r="D168" s="9" t="s">
        <v>295</v>
      </c>
      <c r="E168" s="105" t="s">
        <v>290</v>
      </c>
      <c r="F168" s="105">
        <v>33880</v>
      </c>
      <c r="G168" s="92" t="s">
        <v>296</v>
      </c>
      <c r="H168" s="92"/>
      <c r="I168" s="9" t="s">
        <v>297</v>
      </c>
    </row>
    <row r="169" spans="1:9" ht="28.5" customHeight="1" x14ac:dyDescent="0.25">
      <c r="A169" s="443"/>
      <c r="B169" s="27"/>
      <c r="C169" s="9" t="s">
        <v>119</v>
      </c>
      <c r="D169" s="9"/>
      <c r="E169" s="105"/>
      <c r="F169" s="107">
        <v>2</v>
      </c>
      <c r="G169" s="447"/>
      <c r="H169" s="108"/>
      <c r="I169" s="438"/>
    </row>
    <row r="170" spans="1:9" ht="26.25" hidden="1" customHeight="1" x14ac:dyDescent="0.25">
      <c r="A170" s="444"/>
      <c r="B170" s="464" t="s">
        <v>120</v>
      </c>
      <c r="C170" s="465"/>
      <c r="D170" s="466"/>
      <c r="E170" s="105"/>
      <c r="F170" s="107">
        <f>F171+F172+F173+F174</f>
        <v>58880</v>
      </c>
      <c r="G170" s="448"/>
      <c r="H170" s="94"/>
      <c r="I170" s="450"/>
    </row>
    <row r="171" spans="1:9" ht="17.25" hidden="1" customHeight="1" x14ac:dyDescent="0.25">
      <c r="A171" s="444"/>
      <c r="B171" s="27"/>
      <c r="C171" s="23" t="s">
        <v>121</v>
      </c>
      <c r="D171" s="23" t="s">
        <v>122</v>
      </c>
      <c r="E171" s="105"/>
      <c r="F171" s="107">
        <v>0</v>
      </c>
      <c r="G171" s="448"/>
      <c r="H171" s="94"/>
      <c r="I171" s="450"/>
    </row>
    <row r="172" spans="1:9" ht="17.25" hidden="1" customHeight="1" x14ac:dyDescent="0.25">
      <c r="A172" s="444"/>
      <c r="B172" s="27"/>
      <c r="C172" s="23" t="s">
        <v>123</v>
      </c>
      <c r="D172" s="23" t="s">
        <v>122</v>
      </c>
      <c r="E172" s="105"/>
      <c r="F172" s="107">
        <v>0</v>
      </c>
      <c r="G172" s="448"/>
      <c r="H172" s="94"/>
      <c r="I172" s="450"/>
    </row>
    <row r="173" spans="1:9" ht="17.25" hidden="1" customHeight="1" x14ac:dyDescent="0.25">
      <c r="A173" s="444"/>
      <c r="B173" s="27"/>
      <c r="C173" s="23" t="s">
        <v>124</v>
      </c>
      <c r="D173" s="23" t="s">
        <v>122</v>
      </c>
      <c r="E173" s="105"/>
      <c r="F173" s="107">
        <v>0</v>
      </c>
      <c r="G173" s="448"/>
      <c r="H173" s="94"/>
      <c r="I173" s="450"/>
    </row>
    <row r="174" spans="1:9" ht="21" hidden="1" customHeight="1" x14ac:dyDescent="0.25">
      <c r="A174" s="444"/>
      <c r="B174" s="27"/>
      <c r="C174" s="41" t="s">
        <v>125</v>
      </c>
      <c r="D174" s="41" t="s">
        <v>122</v>
      </c>
      <c r="E174" s="9"/>
      <c r="F174" s="100">
        <f>F168+F167</f>
        <v>58880</v>
      </c>
      <c r="G174" s="449"/>
      <c r="H174" s="78"/>
      <c r="I174" s="439"/>
    </row>
    <row r="175" spans="1:9" ht="7.5" customHeight="1" x14ac:dyDescent="0.25">
      <c r="A175" s="444"/>
      <c r="B175" s="467"/>
      <c r="C175" s="468"/>
      <c r="D175" s="468"/>
      <c r="E175" s="468"/>
      <c r="F175" s="468"/>
      <c r="G175" s="468"/>
      <c r="H175" s="468"/>
      <c r="I175" s="469"/>
    </row>
    <row r="176" spans="1:9" ht="129.75" hidden="1" customHeight="1" x14ac:dyDescent="0.25">
      <c r="A176" s="445"/>
      <c r="B176" s="467"/>
      <c r="C176" s="468"/>
      <c r="D176" s="468"/>
      <c r="E176" s="468"/>
      <c r="F176" s="468"/>
      <c r="G176" s="468"/>
      <c r="H176" s="468"/>
      <c r="I176" s="469"/>
    </row>
    <row r="177" spans="1:23" ht="24" customHeight="1" x14ac:dyDescent="0.25">
      <c r="A177" s="104"/>
      <c r="B177" s="461" t="s">
        <v>298</v>
      </c>
      <c r="C177" s="462"/>
      <c r="D177" s="462"/>
      <c r="E177" s="462"/>
      <c r="F177" s="462"/>
      <c r="G177" s="462"/>
      <c r="H177" s="462"/>
      <c r="I177" s="463"/>
    </row>
    <row r="178" spans="1:23" ht="117" customHeight="1" x14ac:dyDescent="0.25">
      <c r="A178" s="7">
        <v>1</v>
      </c>
      <c r="B178" s="27" t="s">
        <v>299</v>
      </c>
      <c r="C178" s="9" t="s">
        <v>300</v>
      </c>
      <c r="D178" s="99" t="s">
        <v>301</v>
      </c>
      <c r="E178" s="9" t="s">
        <v>269</v>
      </c>
      <c r="F178" s="9">
        <v>417</v>
      </c>
      <c r="G178" s="9" t="s">
        <v>302</v>
      </c>
      <c r="H178" s="9"/>
      <c r="I178" s="9" t="s">
        <v>303</v>
      </c>
    </row>
    <row r="179" spans="1:23" ht="109.5" customHeight="1" x14ac:dyDescent="0.25">
      <c r="A179" s="7">
        <v>2</v>
      </c>
      <c r="B179" s="432" t="s">
        <v>304</v>
      </c>
      <c r="C179" s="438" t="s">
        <v>305</v>
      </c>
      <c r="D179" s="99" t="s">
        <v>306</v>
      </c>
      <c r="E179" s="9"/>
      <c r="F179" s="9"/>
      <c r="G179" s="9" t="s">
        <v>307</v>
      </c>
      <c r="H179" s="6"/>
      <c r="I179" s="438" t="s">
        <v>308</v>
      </c>
    </row>
    <row r="180" spans="1:23" ht="185.25" customHeight="1" x14ac:dyDescent="0.25">
      <c r="A180" s="7">
        <v>3</v>
      </c>
      <c r="B180" s="433"/>
      <c r="C180" s="439"/>
      <c r="D180" s="99" t="s">
        <v>309</v>
      </c>
      <c r="E180" s="9" t="s">
        <v>23</v>
      </c>
      <c r="F180" s="9"/>
      <c r="G180" s="9" t="s">
        <v>310</v>
      </c>
      <c r="H180" s="5"/>
      <c r="I180" s="439"/>
    </row>
    <row r="181" spans="1:23" ht="107.25" customHeight="1" x14ac:dyDescent="0.25">
      <c r="A181" s="7">
        <v>4</v>
      </c>
      <c r="B181" s="27" t="s">
        <v>311</v>
      </c>
      <c r="C181" s="9" t="s">
        <v>312</v>
      </c>
      <c r="D181" s="99" t="s">
        <v>313</v>
      </c>
      <c r="E181" s="9" t="s">
        <v>23</v>
      </c>
      <c r="F181" s="9"/>
      <c r="G181" s="9" t="s">
        <v>314</v>
      </c>
      <c r="H181" s="9"/>
      <c r="I181" s="9" t="s">
        <v>315</v>
      </c>
    </row>
    <row r="182" spans="1:23" ht="131.25" customHeight="1" x14ac:dyDescent="0.25">
      <c r="A182" s="7">
        <v>5</v>
      </c>
      <c r="B182" s="27" t="s">
        <v>316</v>
      </c>
      <c r="C182" s="9" t="s">
        <v>317</v>
      </c>
      <c r="D182" s="99" t="s">
        <v>318</v>
      </c>
      <c r="E182" s="9" t="s">
        <v>290</v>
      </c>
      <c r="F182" s="9">
        <v>29000</v>
      </c>
      <c r="G182" s="9" t="s">
        <v>319</v>
      </c>
      <c r="H182" s="9"/>
      <c r="I182" s="9" t="s">
        <v>320</v>
      </c>
    </row>
    <row r="183" spans="1:23" ht="27.75" customHeight="1" x14ac:dyDescent="0.25">
      <c r="A183" s="40"/>
      <c r="B183" s="48"/>
      <c r="C183" s="23" t="s">
        <v>119</v>
      </c>
      <c r="D183" s="23"/>
      <c r="E183" s="49"/>
      <c r="F183" s="50">
        <v>5</v>
      </c>
      <c r="G183" s="438"/>
      <c r="H183" s="6"/>
      <c r="I183" s="438"/>
    </row>
    <row r="184" spans="1:23" ht="20.25" hidden="1" customHeight="1" x14ac:dyDescent="0.25">
      <c r="A184" s="40"/>
      <c r="B184" s="436" t="s">
        <v>120</v>
      </c>
      <c r="C184" s="437"/>
      <c r="D184" s="437"/>
      <c r="E184" s="51"/>
      <c r="F184" s="52">
        <f>F185+F186+F187+F188</f>
        <v>29417</v>
      </c>
      <c r="G184" s="450"/>
      <c r="H184" s="10"/>
      <c r="I184" s="450"/>
    </row>
    <row r="185" spans="1:23" ht="20.25" hidden="1" customHeight="1" x14ac:dyDescent="0.25">
      <c r="A185" s="40"/>
      <c r="B185" s="26"/>
      <c r="C185" s="23" t="s">
        <v>121</v>
      </c>
      <c r="D185" s="23" t="s">
        <v>122</v>
      </c>
      <c r="E185" s="23"/>
      <c r="F185" s="50">
        <v>0</v>
      </c>
      <c r="G185" s="450"/>
      <c r="H185" s="10"/>
      <c r="I185" s="450"/>
    </row>
    <row r="186" spans="1:23" ht="17.25" hidden="1" customHeight="1" x14ac:dyDescent="0.25">
      <c r="A186" s="40"/>
      <c r="B186" s="26"/>
      <c r="C186" s="23" t="s">
        <v>123</v>
      </c>
      <c r="D186" s="23" t="s">
        <v>122</v>
      </c>
      <c r="E186" s="23"/>
      <c r="F186" s="50">
        <v>0</v>
      </c>
      <c r="G186" s="450"/>
      <c r="H186" s="10"/>
      <c r="I186" s="450"/>
    </row>
    <row r="187" spans="1:23" ht="19.5" hidden="1" customHeight="1" x14ac:dyDescent="0.25">
      <c r="A187" s="40"/>
      <c r="B187" s="26"/>
      <c r="C187" s="23" t="s">
        <v>124</v>
      </c>
      <c r="D187" s="23" t="s">
        <v>122</v>
      </c>
      <c r="E187" s="23"/>
      <c r="F187" s="109">
        <f>F178</f>
        <v>417</v>
      </c>
      <c r="G187" s="450"/>
      <c r="H187" s="10"/>
      <c r="I187" s="450"/>
    </row>
    <row r="188" spans="1:23" ht="18" hidden="1" customHeight="1" x14ac:dyDescent="0.25">
      <c r="A188" s="40"/>
      <c r="B188" s="71"/>
      <c r="C188" s="41" t="s">
        <v>125</v>
      </c>
      <c r="D188" s="41" t="s">
        <v>122</v>
      </c>
      <c r="E188" s="41"/>
      <c r="F188" s="72">
        <f>F182</f>
        <v>29000</v>
      </c>
      <c r="G188" s="439"/>
      <c r="H188" s="5"/>
      <c r="I188" s="439"/>
      <c r="J188" s="54"/>
      <c r="K188" s="54"/>
      <c r="L188" s="54"/>
      <c r="M188" s="54"/>
      <c r="N188" s="54"/>
      <c r="O188" s="54"/>
      <c r="P188" s="54"/>
      <c r="Q188" s="54"/>
      <c r="R188" s="54"/>
      <c r="S188" s="54"/>
      <c r="T188" s="54"/>
      <c r="U188" s="54"/>
      <c r="V188" s="54"/>
      <c r="W188" s="54"/>
    </row>
    <row r="189" spans="1:23" s="54" customFormat="1" ht="17.25" customHeight="1" x14ac:dyDescent="0.25">
      <c r="A189" s="73"/>
      <c r="B189" s="453"/>
      <c r="C189" s="454"/>
      <c r="D189" s="454"/>
      <c r="E189" s="454"/>
      <c r="F189" s="454"/>
      <c r="G189" s="454"/>
      <c r="H189" s="454"/>
      <c r="I189" s="454"/>
    </row>
    <row r="190" spans="1:23" s="54" customFormat="1" ht="133.5" hidden="1" customHeight="1" x14ac:dyDescent="0.25">
      <c r="A190" s="73"/>
      <c r="B190" s="455"/>
      <c r="C190" s="456"/>
      <c r="D190" s="456"/>
      <c r="E190" s="456"/>
      <c r="F190" s="456"/>
      <c r="G190" s="456"/>
      <c r="H190" s="456"/>
      <c r="I190" s="456"/>
      <c r="J190" s="2"/>
      <c r="K190" s="2"/>
      <c r="L190" s="2"/>
      <c r="M190" s="2"/>
      <c r="N190" s="2"/>
      <c r="O190" s="2"/>
      <c r="P190" s="2"/>
      <c r="Q190" s="2"/>
      <c r="R190" s="2"/>
      <c r="S190" s="2"/>
      <c r="T190" s="2"/>
      <c r="U190" s="2"/>
      <c r="V190" s="2"/>
      <c r="W190" s="2"/>
    </row>
    <row r="191" spans="1:23" x14ac:dyDescent="0.25">
      <c r="A191" s="62"/>
      <c r="B191" s="111" t="s">
        <v>321</v>
      </c>
      <c r="C191" s="111"/>
      <c r="D191" s="111"/>
      <c r="E191" s="111"/>
      <c r="F191" s="111"/>
      <c r="G191" s="111"/>
      <c r="H191" s="111"/>
      <c r="I191" s="112"/>
    </row>
    <row r="192" spans="1:23" x14ac:dyDescent="0.25">
      <c r="A192" s="457" t="s">
        <v>85</v>
      </c>
      <c r="B192" s="458"/>
      <c r="C192" s="458"/>
      <c r="D192" s="458"/>
      <c r="E192" s="458"/>
      <c r="F192" s="458"/>
      <c r="G192" s="458"/>
      <c r="H192" s="458"/>
      <c r="I192" s="459"/>
    </row>
    <row r="193" spans="1:10" ht="139.5" customHeight="1" x14ac:dyDescent="0.25">
      <c r="A193" s="7">
        <v>1</v>
      </c>
      <c r="B193" s="432" t="s">
        <v>322</v>
      </c>
      <c r="C193" s="438" t="s">
        <v>323</v>
      </c>
      <c r="D193" s="9" t="s">
        <v>324</v>
      </c>
      <c r="E193" s="9" t="s">
        <v>23</v>
      </c>
      <c r="F193" s="9">
        <v>1</v>
      </c>
      <c r="G193" s="9" t="s">
        <v>325</v>
      </c>
      <c r="H193" s="9"/>
      <c r="I193" s="9" t="s">
        <v>326</v>
      </c>
    </row>
    <row r="194" spans="1:10" ht="101.25" customHeight="1" x14ac:dyDescent="0.25">
      <c r="A194" s="7">
        <v>2</v>
      </c>
      <c r="B194" s="433"/>
      <c r="C194" s="439"/>
      <c r="D194" s="9" t="s">
        <v>327</v>
      </c>
      <c r="E194" s="9" t="s">
        <v>23</v>
      </c>
      <c r="F194" s="9">
        <v>1</v>
      </c>
      <c r="G194" s="9" t="s">
        <v>328</v>
      </c>
      <c r="H194" s="9"/>
      <c r="I194" s="9" t="s">
        <v>329</v>
      </c>
    </row>
    <row r="195" spans="1:10" ht="19.5" customHeight="1" x14ac:dyDescent="0.25">
      <c r="A195" s="460" t="s">
        <v>34</v>
      </c>
      <c r="B195" s="460"/>
      <c r="C195" s="460"/>
      <c r="D195" s="460"/>
      <c r="E195" s="460"/>
      <c r="F195" s="460"/>
      <c r="G195" s="460"/>
      <c r="H195" s="460"/>
      <c r="I195" s="460"/>
    </row>
    <row r="196" spans="1:10" ht="170.25" customHeight="1" x14ac:dyDescent="0.25">
      <c r="A196" s="40">
        <v>3</v>
      </c>
      <c r="B196" s="56" t="s">
        <v>330</v>
      </c>
      <c r="C196" s="10" t="s">
        <v>331</v>
      </c>
      <c r="D196" s="5" t="s">
        <v>332</v>
      </c>
      <c r="E196" s="5"/>
      <c r="F196" s="5"/>
      <c r="G196" s="18" t="s">
        <v>333</v>
      </c>
      <c r="H196" s="18"/>
      <c r="I196" s="5" t="s">
        <v>334</v>
      </c>
    </row>
    <row r="197" spans="1:10" ht="99.75" customHeight="1" x14ac:dyDescent="0.25">
      <c r="A197" s="7">
        <v>4</v>
      </c>
      <c r="B197" s="27" t="s">
        <v>335</v>
      </c>
      <c r="C197" s="9" t="s">
        <v>336</v>
      </c>
      <c r="D197" s="9" t="s">
        <v>337</v>
      </c>
      <c r="E197" s="9"/>
      <c r="F197" s="13"/>
      <c r="G197" s="9" t="s">
        <v>338</v>
      </c>
      <c r="H197" s="9"/>
      <c r="I197" s="9" t="s">
        <v>339</v>
      </c>
    </row>
    <row r="198" spans="1:10" ht="104.25" customHeight="1" x14ac:dyDescent="0.25">
      <c r="A198" s="7">
        <v>5</v>
      </c>
      <c r="B198" s="27" t="s">
        <v>340</v>
      </c>
      <c r="C198" s="9" t="s">
        <v>341</v>
      </c>
      <c r="D198" s="9" t="s">
        <v>342</v>
      </c>
      <c r="E198" s="9"/>
      <c r="F198" s="13"/>
      <c r="G198" s="9" t="s">
        <v>338</v>
      </c>
      <c r="H198" s="9"/>
      <c r="I198" s="9" t="s">
        <v>343</v>
      </c>
    </row>
    <row r="199" spans="1:10" ht="36" customHeight="1" x14ac:dyDescent="0.25">
      <c r="A199" s="443">
        <v>6</v>
      </c>
      <c r="B199" s="432" t="s">
        <v>344</v>
      </c>
      <c r="C199" s="438" t="s">
        <v>345</v>
      </c>
      <c r="D199" s="451" t="s">
        <v>346</v>
      </c>
      <c r="E199" s="9" t="s">
        <v>347</v>
      </c>
      <c r="F199" s="13">
        <v>5.94</v>
      </c>
      <c r="G199" s="438" t="s">
        <v>338</v>
      </c>
      <c r="H199" s="6"/>
      <c r="I199" s="438" t="s">
        <v>343</v>
      </c>
    </row>
    <row r="200" spans="1:10" ht="88.5" customHeight="1" x14ac:dyDescent="0.25">
      <c r="A200" s="444"/>
      <c r="B200" s="433"/>
      <c r="C200" s="439"/>
      <c r="D200" s="452"/>
      <c r="E200" s="9" t="s">
        <v>290</v>
      </c>
      <c r="F200" s="13">
        <v>91.3</v>
      </c>
      <c r="G200" s="439"/>
      <c r="H200" s="5"/>
      <c r="I200" s="439"/>
    </row>
    <row r="201" spans="1:10" ht="139.5" customHeight="1" x14ac:dyDescent="0.25">
      <c r="A201" s="40">
        <v>7</v>
      </c>
      <c r="B201" s="27" t="s">
        <v>348</v>
      </c>
      <c r="C201" s="9" t="s">
        <v>349</v>
      </c>
      <c r="D201" s="9" t="s">
        <v>350</v>
      </c>
      <c r="E201" s="9" t="s">
        <v>351</v>
      </c>
      <c r="F201" s="13">
        <v>347</v>
      </c>
      <c r="G201" s="9" t="s">
        <v>352</v>
      </c>
      <c r="H201" s="9"/>
      <c r="I201" s="9" t="s">
        <v>353</v>
      </c>
    </row>
    <row r="202" spans="1:10" ht="137.25" customHeight="1" x14ac:dyDescent="0.25">
      <c r="A202" s="25">
        <v>8</v>
      </c>
      <c r="B202" s="113" t="s">
        <v>354</v>
      </c>
      <c r="C202" s="23" t="s">
        <v>355</v>
      </c>
      <c r="D202" s="106" t="s">
        <v>356</v>
      </c>
      <c r="E202" s="23" t="s">
        <v>269</v>
      </c>
      <c r="F202" s="114"/>
      <c r="G202" s="23" t="s">
        <v>357</v>
      </c>
      <c r="H202" s="23"/>
      <c r="I202" s="23" t="s">
        <v>358</v>
      </c>
      <c r="J202" s="4"/>
    </row>
    <row r="203" spans="1:10" ht="121.5" customHeight="1" x14ac:dyDescent="0.25">
      <c r="A203" s="7">
        <v>9</v>
      </c>
      <c r="B203" s="432" t="s">
        <v>359</v>
      </c>
      <c r="C203" s="438" t="s">
        <v>360</v>
      </c>
      <c r="D203" s="9" t="s">
        <v>361</v>
      </c>
      <c r="E203" s="9" t="s">
        <v>23</v>
      </c>
      <c r="F203" s="13"/>
      <c r="G203" s="9" t="s">
        <v>362</v>
      </c>
      <c r="H203" s="6"/>
      <c r="I203" s="438" t="s">
        <v>363</v>
      </c>
    </row>
    <row r="204" spans="1:10" ht="142.5" customHeight="1" x14ac:dyDescent="0.25">
      <c r="A204" s="7">
        <v>10</v>
      </c>
      <c r="B204" s="433"/>
      <c r="C204" s="439"/>
      <c r="D204" s="9" t="s">
        <v>364</v>
      </c>
      <c r="E204" s="9" t="s">
        <v>351</v>
      </c>
      <c r="F204" s="13">
        <v>95.305000000000007</v>
      </c>
      <c r="G204" s="9" t="s">
        <v>365</v>
      </c>
      <c r="H204" s="5"/>
      <c r="I204" s="439"/>
    </row>
    <row r="205" spans="1:10" ht="16.5" customHeight="1" x14ac:dyDescent="0.25">
      <c r="A205" s="440" t="s">
        <v>68</v>
      </c>
      <c r="B205" s="441"/>
      <c r="C205" s="441"/>
      <c r="D205" s="441"/>
      <c r="E205" s="441"/>
      <c r="F205" s="441"/>
      <c r="G205" s="441"/>
      <c r="H205" s="441"/>
      <c r="I205" s="442"/>
    </row>
    <row r="206" spans="1:10" ht="123" customHeight="1" x14ac:dyDescent="0.25">
      <c r="A206" s="40">
        <v>11</v>
      </c>
      <c r="B206" s="27" t="s">
        <v>366</v>
      </c>
      <c r="C206" s="92" t="s">
        <v>367</v>
      </c>
      <c r="D206" s="5" t="s">
        <v>368</v>
      </c>
      <c r="E206" s="9" t="s">
        <v>33</v>
      </c>
      <c r="F206" s="13">
        <v>1020</v>
      </c>
      <c r="G206" s="9" t="s">
        <v>369</v>
      </c>
      <c r="H206" s="9"/>
      <c r="I206" s="9" t="s">
        <v>329</v>
      </c>
    </row>
    <row r="207" spans="1:10" ht="17.25" customHeight="1" x14ac:dyDescent="0.25">
      <c r="A207" s="443">
        <v>13</v>
      </c>
      <c r="B207" s="432" t="s">
        <v>370</v>
      </c>
      <c r="C207" s="447" t="s">
        <v>371</v>
      </c>
      <c r="D207" s="438" t="s">
        <v>372</v>
      </c>
      <c r="E207" s="6" t="s">
        <v>373</v>
      </c>
      <c r="F207" s="16">
        <v>50000</v>
      </c>
      <c r="G207" s="438" t="s">
        <v>374</v>
      </c>
      <c r="H207" s="6"/>
      <c r="I207" s="438" t="s">
        <v>375</v>
      </c>
    </row>
    <row r="208" spans="1:10" ht="18" customHeight="1" x14ac:dyDescent="0.25">
      <c r="A208" s="444"/>
      <c r="B208" s="446"/>
      <c r="C208" s="448"/>
      <c r="D208" s="450"/>
      <c r="E208" s="6" t="s">
        <v>19</v>
      </c>
      <c r="F208" s="16">
        <v>82000</v>
      </c>
      <c r="G208" s="450"/>
      <c r="H208" s="10"/>
      <c r="I208" s="450"/>
    </row>
    <row r="209" spans="1:26" ht="41.25" customHeight="1" x14ac:dyDescent="0.25">
      <c r="A209" s="445"/>
      <c r="B209" s="446"/>
      <c r="C209" s="448"/>
      <c r="D209" s="439"/>
      <c r="E209" s="9" t="s">
        <v>33</v>
      </c>
      <c r="F209" s="13">
        <v>11120.69</v>
      </c>
      <c r="G209" s="439"/>
      <c r="H209" s="5"/>
      <c r="I209" s="439"/>
    </row>
    <row r="210" spans="1:26" ht="75.75" customHeight="1" x14ac:dyDescent="0.25">
      <c r="A210" s="7">
        <v>14</v>
      </c>
      <c r="B210" s="433"/>
      <c r="C210" s="449"/>
      <c r="D210" s="24" t="s">
        <v>376</v>
      </c>
      <c r="E210" s="115" t="s">
        <v>377</v>
      </c>
      <c r="F210" s="116">
        <v>79000</v>
      </c>
      <c r="G210" s="57" t="s">
        <v>378</v>
      </c>
      <c r="H210" s="57"/>
      <c r="I210" s="78" t="s">
        <v>379</v>
      </c>
    </row>
    <row r="211" spans="1:26" ht="61.5" customHeight="1" x14ac:dyDescent="0.25">
      <c r="A211" s="7">
        <v>15</v>
      </c>
      <c r="B211" s="8" t="s">
        <v>380</v>
      </c>
      <c r="C211" s="92" t="s">
        <v>381</v>
      </c>
      <c r="D211" s="18" t="s">
        <v>382</v>
      </c>
      <c r="E211" s="6" t="s">
        <v>290</v>
      </c>
      <c r="F211" s="16">
        <v>1900</v>
      </c>
      <c r="G211" s="14" t="s">
        <v>383</v>
      </c>
      <c r="H211" s="14"/>
      <c r="I211" s="6" t="s">
        <v>384</v>
      </c>
    </row>
    <row r="212" spans="1:26" ht="94.5" customHeight="1" x14ac:dyDescent="0.25">
      <c r="A212" s="7">
        <v>16</v>
      </c>
      <c r="B212" s="432" t="s">
        <v>385</v>
      </c>
      <c r="C212" s="434" t="s">
        <v>386</v>
      </c>
      <c r="D212" s="9" t="s">
        <v>387</v>
      </c>
      <c r="E212" s="9" t="s">
        <v>290</v>
      </c>
      <c r="F212" s="13"/>
      <c r="G212" s="9" t="s">
        <v>388</v>
      </c>
      <c r="H212" s="9"/>
      <c r="I212" s="9" t="s">
        <v>384</v>
      </c>
    </row>
    <row r="213" spans="1:26" ht="73.5" customHeight="1" x14ac:dyDescent="0.25">
      <c r="A213" s="7">
        <v>17</v>
      </c>
      <c r="B213" s="433"/>
      <c r="C213" s="435"/>
      <c r="D213" s="9" t="s">
        <v>389</v>
      </c>
      <c r="E213" s="9" t="s">
        <v>290</v>
      </c>
      <c r="F213" s="13"/>
      <c r="G213" s="9" t="s">
        <v>390</v>
      </c>
      <c r="H213" s="9"/>
      <c r="I213" s="9" t="s">
        <v>384</v>
      </c>
    </row>
    <row r="214" spans="1:26" ht="1.5" customHeight="1" x14ac:dyDescent="0.25">
      <c r="A214" s="40"/>
      <c r="B214" s="48"/>
      <c r="C214" s="23" t="s">
        <v>119</v>
      </c>
      <c r="D214" s="49"/>
      <c r="E214" s="49"/>
      <c r="F214" s="50">
        <v>17</v>
      </c>
      <c r="G214" s="24"/>
      <c r="H214" s="24"/>
      <c r="I214" s="24"/>
    </row>
    <row r="215" spans="1:26" ht="0.75" customHeight="1" x14ac:dyDescent="0.25">
      <c r="A215" s="40"/>
      <c r="B215" s="436" t="s">
        <v>120</v>
      </c>
      <c r="C215" s="437"/>
      <c r="D215" s="437"/>
      <c r="E215" s="51"/>
      <c r="F215" s="52">
        <f>F216+F217+F218+F219</f>
        <v>225580.23499999999</v>
      </c>
      <c r="G215" s="24"/>
      <c r="H215" s="24"/>
      <c r="I215" s="24"/>
    </row>
    <row r="216" spans="1:26" hidden="1" x14ac:dyDescent="0.25">
      <c r="A216" s="40"/>
      <c r="B216" s="26"/>
      <c r="C216" s="23" t="s">
        <v>121</v>
      </c>
      <c r="D216" s="23" t="s">
        <v>122</v>
      </c>
      <c r="E216" s="23"/>
      <c r="F216" s="50">
        <f>F207</f>
        <v>50000</v>
      </c>
      <c r="G216" s="24"/>
      <c r="H216" s="24"/>
      <c r="I216" s="24"/>
    </row>
    <row r="217" spans="1:26" hidden="1" x14ac:dyDescent="0.25">
      <c r="A217" s="40"/>
      <c r="B217" s="26"/>
      <c r="C217" s="23" t="s">
        <v>123</v>
      </c>
      <c r="D217" s="23" t="s">
        <v>122</v>
      </c>
      <c r="E217" s="23"/>
      <c r="F217" s="50">
        <f>F208+F199</f>
        <v>82005.94</v>
      </c>
      <c r="G217" s="24"/>
      <c r="H217" s="24"/>
      <c r="I217" s="24"/>
    </row>
    <row r="218" spans="1:26" hidden="1" x14ac:dyDescent="0.25">
      <c r="A218" s="40"/>
      <c r="B218" s="26"/>
      <c r="C218" s="23" t="s">
        <v>124</v>
      </c>
      <c r="D218" s="23" t="s">
        <v>122</v>
      </c>
      <c r="E218" s="23"/>
      <c r="F218" s="50">
        <f>F209+F206+F204+F202+F201</f>
        <v>12582.995000000001</v>
      </c>
      <c r="G218" s="24"/>
      <c r="H218" s="24"/>
      <c r="I218" s="24"/>
    </row>
    <row r="219" spans="1:26" hidden="1" x14ac:dyDescent="0.25">
      <c r="A219" s="40"/>
      <c r="B219" s="26"/>
      <c r="C219" s="23" t="s">
        <v>125</v>
      </c>
      <c r="D219" s="23" t="s">
        <v>122</v>
      </c>
      <c r="E219" s="23"/>
      <c r="F219" s="50">
        <f>F213+F212+F211+F210+F200</f>
        <v>80991.3</v>
      </c>
      <c r="G219" s="24"/>
      <c r="H219" s="24"/>
      <c r="I219" s="24"/>
      <c r="J219" s="4"/>
      <c r="K219" s="4"/>
      <c r="L219" s="4"/>
      <c r="M219" s="4"/>
      <c r="N219" s="4"/>
      <c r="O219" s="4"/>
      <c r="P219" s="4"/>
      <c r="Q219" s="4"/>
      <c r="R219" s="4"/>
      <c r="S219" s="4"/>
      <c r="T219" s="4"/>
      <c r="U219" s="4"/>
      <c r="V219" s="4"/>
      <c r="W219" s="4"/>
    </row>
    <row r="220" spans="1:26" hidden="1" x14ac:dyDescent="0.25">
      <c r="A220" s="40"/>
      <c r="B220" s="117"/>
      <c r="C220" s="24"/>
      <c r="D220" s="23"/>
      <c r="E220" s="24"/>
      <c r="F220" s="118"/>
      <c r="G220" s="24"/>
      <c r="H220" s="24"/>
      <c r="I220" s="24"/>
      <c r="J220" s="4"/>
      <c r="K220" s="4"/>
      <c r="L220" s="4"/>
      <c r="M220" s="4"/>
      <c r="N220" s="4"/>
      <c r="O220" s="4"/>
      <c r="P220" s="4"/>
      <c r="Q220" s="4"/>
      <c r="R220" s="4"/>
      <c r="S220" s="4"/>
      <c r="T220" s="4"/>
      <c r="U220" s="4"/>
      <c r="V220" s="4"/>
      <c r="W220" s="4"/>
      <c r="X220" s="4"/>
      <c r="Y220" s="4"/>
      <c r="Z220" s="4"/>
    </row>
    <row r="221" spans="1:26" s="120" customFormat="1" ht="27.6" hidden="1" x14ac:dyDescent="0.25">
      <c r="A221" s="119"/>
      <c r="B221" s="48"/>
      <c r="C221" s="23" t="s">
        <v>391</v>
      </c>
      <c r="D221" s="49"/>
      <c r="E221" s="49"/>
      <c r="F221" s="50">
        <f>F214+F183+F169+F157+F123+F102+F79+F61+F46+F35</f>
        <v>64</v>
      </c>
      <c r="G221" s="24"/>
      <c r="H221" s="24"/>
      <c r="I221" s="24"/>
      <c r="J221" s="4"/>
      <c r="K221" s="4"/>
      <c r="L221" s="4"/>
      <c r="M221" s="4"/>
      <c r="N221" s="4"/>
      <c r="O221" s="4"/>
      <c r="P221" s="4"/>
      <c r="Q221" s="4"/>
      <c r="R221" s="4"/>
      <c r="S221" s="4"/>
      <c r="T221" s="4"/>
      <c r="U221" s="4"/>
      <c r="V221" s="4"/>
      <c r="W221" s="4"/>
      <c r="X221" s="4"/>
      <c r="Y221" s="4"/>
      <c r="Z221" s="4"/>
    </row>
    <row r="222" spans="1:26" s="120" customFormat="1" ht="20.399999999999999" hidden="1" x14ac:dyDescent="0.25">
      <c r="A222" s="119"/>
      <c r="B222" s="436" t="s">
        <v>392</v>
      </c>
      <c r="C222" s="437"/>
      <c r="D222" s="437"/>
      <c r="E222" s="51"/>
      <c r="F222" s="52" t="e">
        <f>F215+F184+F103+F80+F47+#REF!</f>
        <v>#REF!</v>
      </c>
      <c r="G222" s="4"/>
      <c r="H222" s="4"/>
      <c r="I222" s="4"/>
      <c r="J222" s="4"/>
      <c r="K222" s="4"/>
      <c r="L222" s="4"/>
      <c r="M222" s="4"/>
      <c r="N222" s="4"/>
      <c r="O222" s="4"/>
      <c r="P222" s="4"/>
      <c r="Q222" s="4"/>
      <c r="R222" s="4"/>
      <c r="S222" s="4"/>
      <c r="T222" s="4"/>
      <c r="U222" s="4"/>
      <c r="V222" s="4"/>
      <c r="W222" s="4"/>
      <c r="X222" s="4"/>
      <c r="Y222" s="4"/>
      <c r="Z222" s="4"/>
    </row>
    <row r="223" spans="1:26" s="120" customFormat="1" hidden="1" x14ac:dyDescent="0.25">
      <c r="A223" s="119"/>
      <c r="B223" s="26"/>
      <c r="C223" s="23" t="s">
        <v>121</v>
      </c>
      <c r="D223" s="23" t="s">
        <v>122</v>
      </c>
      <c r="E223" s="23"/>
      <c r="F223" s="121" t="e">
        <f>F216+F185+F171+F160+F125+F104+F81+F63+F48+#REF!</f>
        <v>#REF!</v>
      </c>
      <c r="G223" s="4"/>
      <c r="H223" s="4"/>
      <c r="I223" s="4"/>
      <c r="J223" s="4"/>
      <c r="K223" s="4"/>
      <c r="L223" s="4"/>
      <c r="M223" s="4"/>
      <c r="N223" s="4"/>
      <c r="O223" s="4"/>
      <c r="P223" s="4"/>
      <c r="Q223" s="4"/>
      <c r="R223" s="4"/>
      <c r="S223" s="4"/>
      <c r="T223" s="4"/>
      <c r="U223" s="4"/>
      <c r="V223" s="4"/>
      <c r="W223" s="4"/>
      <c r="X223" s="4"/>
      <c r="Y223" s="4"/>
      <c r="Z223" s="4"/>
    </row>
    <row r="224" spans="1:26" s="120" customFormat="1" hidden="1" x14ac:dyDescent="0.25">
      <c r="A224" s="119"/>
      <c r="B224" s="26"/>
      <c r="C224" s="23" t="s">
        <v>123</v>
      </c>
      <c r="D224" s="23" t="s">
        <v>122</v>
      </c>
      <c r="E224" s="23"/>
      <c r="F224" s="121" t="e">
        <f>F217+F186+F172+F161+F126+F105+F82+F64+F49+#REF!</f>
        <v>#REF!</v>
      </c>
      <c r="G224" s="4"/>
      <c r="H224" s="4"/>
      <c r="I224" s="4"/>
      <c r="J224" s="4"/>
      <c r="K224" s="4"/>
      <c r="L224" s="4"/>
      <c r="M224" s="4"/>
      <c r="N224" s="4"/>
      <c r="O224" s="4"/>
      <c r="P224" s="4"/>
      <c r="Q224" s="4"/>
      <c r="R224" s="4"/>
      <c r="S224" s="4"/>
      <c r="T224" s="4"/>
      <c r="U224" s="4"/>
      <c r="V224" s="4"/>
      <c r="W224" s="4"/>
      <c r="X224" s="4"/>
      <c r="Y224" s="4"/>
      <c r="Z224" s="4"/>
    </row>
    <row r="225" spans="1:26" s="120" customFormat="1" ht="2.25" customHeight="1" x14ac:dyDescent="0.25">
      <c r="A225" s="119"/>
      <c r="B225" s="26"/>
      <c r="C225" s="23" t="s">
        <v>124</v>
      </c>
      <c r="D225" s="23" t="s">
        <v>122</v>
      </c>
      <c r="E225" s="23"/>
      <c r="F225" s="121" t="e">
        <f>F218+F187+F173+F162+F127+F106+F83+F65+F50+#REF!</f>
        <v>#REF!</v>
      </c>
      <c r="G225" s="4"/>
      <c r="H225" s="4"/>
      <c r="I225" s="4"/>
      <c r="J225" s="4"/>
      <c r="K225" s="4"/>
      <c r="L225" s="4"/>
      <c r="M225" s="4"/>
      <c r="N225" s="4"/>
      <c r="O225" s="4"/>
      <c r="P225" s="4"/>
      <c r="Q225" s="4"/>
      <c r="R225" s="4"/>
      <c r="S225" s="4"/>
      <c r="T225" s="4"/>
      <c r="U225" s="4"/>
      <c r="V225" s="4"/>
      <c r="W225" s="4"/>
      <c r="X225" s="4"/>
      <c r="Y225" s="4"/>
      <c r="Z225" s="4"/>
    </row>
    <row r="226" spans="1:26" hidden="1" x14ac:dyDescent="0.25">
      <c r="A226" s="119"/>
      <c r="B226" s="26"/>
      <c r="C226" s="23" t="s">
        <v>125</v>
      </c>
      <c r="D226" s="23" t="s">
        <v>122</v>
      </c>
      <c r="E226" s="23"/>
      <c r="F226" s="121" t="e">
        <f>F219+F188+F174+F163+F128+F107+F84+F66+F51+#REF!</f>
        <v>#REF!</v>
      </c>
      <c r="G226" s="4"/>
      <c r="H226" s="4"/>
      <c r="I226" s="4"/>
      <c r="X226" s="4"/>
      <c r="Y226" s="4"/>
      <c r="Z226" s="4"/>
    </row>
    <row r="227" spans="1:26" ht="13.5" hidden="1" customHeight="1" x14ac:dyDescent="0.25">
      <c r="A227" s="40"/>
      <c r="B227" s="122"/>
      <c r="C227" s="123"/>
      <c r="D227" s="123"/>
      <c r="E227" s="123"/>
      <c r="F227" s="17"/>
    </row>
    <row r="228" spans="1:26" ht="351" hidden="1" customHeight="1" x14ac:dyDescent="0.25">
      <c r="A228" s="73"/>
      <c r="B228" s="429"/>
      <c r="C228" s="428"/>
      <c r="D228" s="428"/>
      <c r="E228" s="428"/>
      <c r="F228" s="428"/>
      <c r="G228" s="428"/>
      <c r="H228" s="428"/>
      <c r="I228" s="428"/>
    </row>
    <row r="229" spans="1:26" ht="14.25" customHeight="1" x14ac:dyDescent="0.25">
      <c r="A229" s="125"/>
      <c r="B229" s="429"/>
      <c r="C229" s="429"/>
      <c r="D229" s="429"/>
      <c r="E229" s="429"/>
      <c r="F229" s="429"/>
      <c r="G229" s="429"/>
      <c r="H229" s="429"/>
      <c r="I229" s="429"/>
    </row>
    <row r="230" spans="1:26" ht="18" hidden="1" customHeight="1" x14ac:dyDescent="0.25">
      <c r="A230" s="125"/>
      <c r="B230" s="428"/>
      <c r="C230" s="428"/>
      <c r="D230" s="428"/>
      <c r="E230" s="428"/>
      <c r="F230" s="428"/>
      <c r="G230" s="428"/>
      <c r="H230" s="428"/>
      <c r="I230" s="428"/>
    </row>
    <row r="231" spans="1:26" ht="186" hidden="1" customHeight="1" x14ac:dyDescent="0.25">
      <c r="A231" s="125"/>
      <c r="B231" s="429"/>
      <c r="C231" s="428"/>
      <c r="D231" s="428"/>
      <c r="E231" s="428"/>
      <c r="F231" s="428"/>
      <c r="G231" s="428"/>
      <c r="H231" s="428"/>
      <c r="I231" s="428"/>
    </row>
    <row r="232" spans="1:26" hidden="1" x14ac:dyDescent="0.25">
      <c r="A232" s="125"/>
    </row>
    <row r="233" spans="1:26" x14ac:dyDescent="0.25">
      <c r="A233" s="125"/>
    </row>
    <row r="234" spans="1:26" x14ac:dyDescent="0.25">
      <c r="A234" s="125"/>
    </row>
    <row r="235" spans="1:26" ht="32.25" customHeight="1" x14ac:dyDescent="0.25">
      <c r="A235" s="53"/>
      <c r="B235" s="430"/>
      <c r="C235" s="431"/>
      <c r="D235" s="431"/>
      <c r="E235" s="431"/>
      <c r="F235" s="431"/>
      <c r="G235" s="431"/>
      <c r="H235" s="431"/>
      <c r="I235" s="431"/>
    </row>
  </sheetData>
  <mergeCells count="208">
    <mergeCell ref="I8:I9"/>
    <mergeCell ref="A10:I10"/>
    <mergeCell ref="A11:A12"/>
    <mergeCell ref="B11:B12"/>
    <mergeCell ref="C11:C12"/>
    <mergeCell ref="D11:D12"/>
    <mergeCell ref="G11:G12"/>
    <mergeCell ref="I11:I12"/>
    <mergeCell ref="C2:I2"/>
    <mergeCell ref="G4:I4"/>
    <mergeCell ref="B6:I6"/>
    <mergeCell ref="A8:A9"/>
    <mergeCell ref="B8:B9"/>
    <mergeCell ref="C8:C9"/>
    <mergeCell ref="D8:D9"/>
    <mergeCell ref="E8:F9"/>
    <mergeCell ref="G8:G9"/>
    <mergeCell ref="H8:H9"/>
    <mergeCell ref="A17:I17"/>
    <mergeCell ref="A18:A22"/>
    <mergeCell ref="B18:B22"/>
    <mergeCell ref="C18:C22"/>
    <mergeCell ref="D18:D22"/>
    <mergeCell ref="G18:G22"/>
    <mergeCell ref="I18:I22"/>
    <mergeCell ref="A14:A16"/>
    <mergeCell ref="B14:B16"/>
    <mergeCell ref="C14:C16"/>
    <mergeCell ref="D14:D16"/>
    <mergeCell ref="I14:I16"/>
    <mergeCell ref="G15:G16"/>
    <mergeCell ref="B26:B27"/>
    <mergeCell ref="C26:C27"/>
    <mergeCell ref="I26:I27"/>
    <mergeCell ref="A29:I29"/>
    <mergeCell ref="A32:A33"/>
    <mergeCell ref="B32:B33"/>
    <mergeCell ref="C32:C33"/>
    <mergeCell ref="D32:D33"/>
    <mergeCell ref="G32:G33"/>
    <mergeCell ref="I32:I33"/>
    <mergeCell ref="G46:G51"/>
    <mergeCell ref="I46:I51"/>
    <mergeCell ref="B47:D47"/>
    <mergeCell ref="B52:I52"/>
    <mergeCell ref="B53:I53"/>
    <mergeCell ref="A54:I54"/>
    <mergeCell ref="A34:I35"/>
    <mergeCell ref="B36:I36"/>
    <mergeCell ref="A37:I37"/>
    <mergeCell ref="A39:I39"/>
    <mergeCell ref="A43:A44"/>
    <mergeCell ref="B43:B44"/>
    <mergeCell ref="C43:C44"/>
    <mergeCell ref="D43:D44"/>
    <mergeCell ref="G43:G44"/>
    <mergeCell ref="I43:I44"/>
    <mergeCell ref="G61:G66"/>
    <mergeCell ref="I61:I66"/>
    <mergeCell ref="B62:D62"/>
    <mergeCell ref="B67:I67"/>
    <mergeCell ref="B68:I68"/>
    <mergeCell ref="A69:I69"/>
    <mergeCell ref="A56:I56"/>
    <mergeCell ref="B57:B58"/>
    <mergeCell ref="C57:C58"/>
    <mergeCell ref="G57:G58"/>
    <mergeCell ref="I57:I58"/>
    <mergeCell ref="A59:I59"/>
    <mergeCell ref="B70:B71"/>
    <mergeCell ref="C70:C71"/>
    <mergeCell ref="I70:I71"/>
    <mergeCell ref="A72:I72"/>
    <mergeCell ref="A75:A78"/>
    <mergeCell ref="B75:B78"/>
    <mergeCell ref="C75:C78"/>
    <mergeCell ref="D75:D78"/>
    <mergeCell ref="G75:G78"/>
    <mergeCell ref="I75:I78"/>
    <mergeCell ref="A89:I89"/>
    <mergeCell ref="A92:A93"/>
    <mergeCell ref="B92:B93"/>
    <mergeCell ref="C92:C93"/>
    <mergeCell ref="G92:G93"/>
    <mergeCell ref="I92:I93"/>
    <mergeCell ref="G79:G84"/>
    <mergeCell ref="I79:I84"/>
    <mergeCell ref="B80:D80"/>
    <mergeCell ref="B85:I85"/>
    <mergeCell ref="B86:I86"/>
    <mergeCell ref="A87:I87"/>
    <mergeCell ref="I97:I101"/>
    <mergeCell ref="B103:D103"/>
    <mergeCell ref="B108:I108"/>
    <mergeCell ref="B109:I109"/>
    <mergeCell ref="B110:I110"/>
    <mergeCell ref="A111:I111"/>
    <mergeCell ref="B94:B95"/>
    <mergeCell ref="C94:C95"/>
    <mergeCell ref="I94:I95"/>
    <mergeCell ref="A96:I96"/>
    <mergeCell ref="B97:B101"/>
    <mergeCell ref="C97:C101"/>
    <mergeCell ref="D97:D101"/>
    <mergeCell ref="E97:E101"/>
    <mergeCell ref="F97:F101"/>
    <mergeCell ref="G97:G101"/>
    <mergeCell ref="A123:A131"/>
    <mergeCell ref="B124:D124"/>
    <mergeCell ref="B129:I129"/>
    <mergeCell ref="B130:I130"/>
    <mergeCell ref="B131:I131"/>
    <mergeCell ref="B132:I132"/>
    <mergeCell ref="A113:I113"/>
    <mergeCell ref="B115:B116"/>
    <mergeCell ref="C115:C116"/>
    <mergeCell ref="B117:B119"/>
    <mergeCell ref="C117:C119"/>
    <mergeCell ref="A121:I121"/>
    <mergeCell ref="B138:I138"/>
    <mergeCell ref="A139:A140"/>
    <mergeCell ref="B139:B140"/>
    <mergeCell ref="C139:C140"/>
    <mergeCell ref="D139:D140"/>
    <mergeCell ref="G139:G140"/>
    <mergeCell ref="H139:H140"/>
    <mergeCell ref="I139:I140"/>
    <mergeCell ref="A134:A136"/>
    <mergeCell ref="B134:B136"/>
    <mergeCell ref="C134:C136"/>
    <mergeCell ref="D134:D136"/>
    <mergeCell ref="G134:G136"/>
    <mergeCell ref="I134:I136"/>
    <mergeCell ref="E146:E148"/>
    <mergeCell ref="F146:F148"/>
    <mergeCell ref="A149:A151"/>
    <mergeCell ref="D149:D151"/>
    <mergeCell ref="G149:G151"/>
    <mergeCell ref="I149:I151"/>
    <mergeCell ref="A141:A143"/>
    <mergeCell ref="B141:B151"/>
    <mergeCell ref="C141:C151"/>
    <mergeCell ref="D141:D143"/>
    <mergeCell ref="G141:G143"/>
    <mergeCell ref="I141:I143"/>
    <mergeCell ref="A144:A146"/>
    <mergeCell ref="D144:D148"/>
    <mergeCell ref="G144:G148"/>
    <mergeCell ref="I144:I146"/>
    <mergeCell ref="B155:B156"/>
    <mergeCell ref="C155:C156"/>
    <mergeCell ref="A157:A165"/>
    <mergeCell ref="G157:G163"/>
    <mergeCell ref="I157:I163"/>
    <mergeCell ref="B159:D159"/>
    <mergeCell ref="B164:I164"/>
    <mergeCell ref="B165:I165"/>
    <mergeCell ref="A152:A154"/>
    <mergeCell ref="B152:B154"/>
    <mergeCell ref="C152:C154"/>
    <mergeCell ref="D152:D154"/>
    <mergeCell ref="G152:G154"/>
    <mergeCell ref="I152:I154"/>
    <mergeCell ref="B177:I177"/>
    <mergeCell ref="B179:B180"/>
    <mergeCell ref="C179:C180"/>
    <mergeCell ref="I179:I180"/>
    <mergeCell ref="G183:G188"/>
    <mergeCell ref="I183:I188"/>
    <mergeCell ref="B184:D184"/>
    <mergeCell ref="B166:I166"/>
    <mergeCell ref="A169:A176"/>
    <mergeCell ref="G169:G174"/>
    <mergeCell ref="I169:I174"/>
    <mergeCell ref="B170:D170"/>
    <mergeCell ref="B175:I175"/>
    <mergeCell ref="B176:I176"/>
    <mergeCell ref="A199:A200"/>
    <mergeCell ref="B199:B200"/>
    <mergeCell ref="C199:C200"/>
    <mergeCell ref="D199:D200"/>
    <mergeCell ref="G199:G200"/>
    <mergeCell ref="I199:I200"/>
    <mergeCell ref="B189:I189"/>
    <mergeCell ref="B190:I190"/>
    <mergeCell ref="A192:I192"/>
    <mergeCell ref="B193:B194"/>
    <mergeCell ref="C193:C194"/>
    <mergeCell ref="A195:I195"/>
    <mergeCell ref="B203:B204"/>
    <mergeCell ref="C203:C204"/>
    <mergeCell ref="I203:I204"/>
    <mergeCell ref="A205:I205"/>
    <mergeCell ref="A207:A209"/>
    <mergeCell ref="B207:B210"/>
    <mergeCell ref="C207:C210"/>
    <mergeCell ref="D207:D209"/>
    <mergeCell ref="G207:G209"/>
    <mergeCell ref="I207:I209"/>
    <mergeCell ref="B230:I230"/>
    <mergeCell ref="B231:I231"/>
    <mergeCell ref="B235:I235"/>
    <mergeCell ref="B212:B213"/>
    <mergeCell ref="C212:C213"/>
    <mergeCell ref="B215:D215"/>
    <mergeCell ref="B222:D222"/>
    <mergeCell ref="B228:I228"/>
    <mergeCell ref="B229:I229"/>
  </mergeCells>
  <printOptions horizontalCentered="1"/>
  <pageMargins left="0.39370078740157483" right="0.19685039370078741" top="0.39370078740157483" bottom="0.19685039370078741" header="0.31496062992125984" footer="0.31496062992125984"/>
  <pageSetup paperSize="9" fitToWidth="22" fitToHeight="22" orientation="landscape" r:id="rId1"/>
  <headerFooter alignWithMargins="0"/>
  <rowBreaks count="8" manualBreakCount="8">
    <brk id="35" max="7" man="1"/>
    <brk id="59" max="16383" man="1"/>
    <brk id="85" max="7" man="1"/>
    <brk id="102" max="7" man="1"/>
    <brk id="133" max="16383" man="1"/>
    <brk id="183" max="7" man="1"/>
    <brk id="190" max="16383" man="1"/>
    <brk id="2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8"/>
  <sheetViews>
    <sheetView topLeftCell="A15" zoomScale="80" zoomScaleNormal="80" zoomScaleSheetLayoutView="76" workbookViewId="0">
      <selection activeCell="C18" sqref="C18:C22"/>
    </sheetView>
  </sheetViews>
  <sheetFormatPr defaultColWidth="9.109375" defaultRowHeight="13.8" x14ac:dyDescent="0.25"/>
  <cols>
    <col min="1" max="1" width="5.109375" style="1" customWidth="1"/>
    <col min="2" max="2" width="7.109375" style="2" customWidth="1"/>
    <col min="3" max="3" width="28.6640625" style="2" customWidth="1"/>
    <col min="4" max="4" width="22.5546875" style="2" customWidth="1"/>
    <col min="5" max="5" width="11.33203125" style="2" customWidth="1"/>
    <col min="6" max="6" width="8.44140625" style="2" customWidth="1"/>
    <col min="7" max="7" width="27.44140625" style="2" customWidth="1"/>
    <col min="8" max="8" width="10.5546875" style="2" customWidth="1"/>
    <col min="9" max="9" width="18.109375" style="2" customWidth="1"/>
    <col min="10" max="16384" width="9.109375" style="2"/>
  </cols>
  <sheetData>
    <row r="1" spans="1:23" hidden="1" x14ac:dyDescent="0.25"/>
    <row r="2" spans="1:23" ht="15.75" hidden="1" customHeight="1" x14ac:dyDescent="0.25">
      <c r="C2" s="538" t="s">
        <v>0</v>
      </c>
      <c r="D2" s="538"/>
      <c r="E2" s="538"/>
      <c r="F2" s="538"/>
      <c r="G2" s="538"/>
      <c r="H2" s="538"/>
      <c r="I2" s="538"/>
    </row>
    <row r="3" spans="1:23" ht="15.75" hidden="1" customHeight="1" x14ac:dyDescent="0.25"/>
    <row r="4" spans="1:23" ht="37.950000000000003" customHeight="1" x14ac:dyDescent="0.25">
      <c r="G4" s="431" t="s">
        <v>18</v>
      </c>
      <c r="H4" s="431"/>
      <c r="I4" s="431"/>
    </row>
    <row r="5" spans="1:23" ht="15.75" customHeight="1" x14ac:dyDescent="0.25">
      <c r="C5" s="2" t="s">
        <v>1</v>
      </c>
    </row>
    <row r="6" spans="1:23" s="4" customFormat="1" ht="32.25" customHeight="1" x14ac:dyDescent="0.25">
      <c r="A6" s="3"/>
      <c r="B6" s="539" t="s">
        <v>2</v>
      </c>
      <c r="C6" s="539"/>
      <c r="D6" s="539"/>
      <c r="E6" s="539"/>
      <c r="F6" s="539"/>
      <c r="G6" s="539"/>
      <c r="H6" s="539"/>
      <c r="I6" s="539"/>
    </row>
    <row r="8" spans="1:23" x14ac:dyDescent="0.25">
      <c r="A8" s="540" t="s">
        <v>3</v>
      </c>
      <c r="B8" s="542" t="s">
        <v>4</v>
      </c>
      <c r="C8" s="429" t="s">
        <v>5</v>
      </c>
      <c r="D8" s="429" t="s">
        <v>6</v>
      </c>
      <c r="E8" s="544" t="s">
        <v>7</v>
      </c>
      <c r="F8" s="543"/>
      <c r="G8" s="547" t="s">
        <v>8</v>
      </c>
      <c r="H8" s="438" t="s">
        <v>9</v>
      </c>
      <c r="I8" s="429" t="s">
        <v>10</v>
      </c>
    </row>
    <row r="9" spans="1:23" ht="36" customHeight="1" x14ac:dyDescent="0.25">
      <c r="A9" s="541"/>
      <c r="B9" s="543"/>
      <c r="C9" s="438"/>
      <c r="D9" s="438"/>
      <c r="E9" s="545"/>
      <c r="F9" s="546"/>
      <c r="G9" s="548"/>
      <c r="H9" s="439"/>
      <c r="I9" s="438"/>
    </row>
    <row r="10" spans="1:23" ht="18.75" customHeight="1" x14ac:dyDescent="0.25">
      <c r="A10" s="535" t="s">
        <v>11</v>
      </c>
      <c r="B10" s="536"/>
      <c r="C10" s="536"/>
      <c r="D10" s="536"/>
      <c r="E10" s="536"/>
      <c r="F10" s="536"/>
      <c r="G10" s="536"/>
      <c r="H10" s="536"/>
      <c r="I10" s="537"/>
    </row>
    <row r="11" spans="1:23" ht="51" customHeight="1" x14ac:dyDescent="0.25">
      <c r="A11" s="443">
        <v>1</v>
      </c>
      <c r="B11" s="432" t="s">
        <v>12</v>
      </c>
      <c r="C11" s="438" t="s">
        <v>13</v>
      </c>
      <c r="D11" s="438" t="s">
        <v>14</v>
      </c>
      <c r="E11" s="5" t="s">
        <v>15</v>
      </c>
      <c r="F11" s="5">
        <v>140</v>
      </c>
      <c r="G11" s="438" t="s">
        <v>16</v>
      </c>
      <c r="H11" s="6" t="s">
        <v>17</v>
      </c>
      <c r="I11" s="438" t="s">
        <v>18</v>
      </c>
    </row>
    <row r="12" spans="1:23" ht="43.5" customHeight="1" x14ac:dyDescent="0.25">
      <c r="A12" s="445"/>
      <c r="B12" s="433"/>
      <c r="C12" s="439"/>
      <c r="D12" s="439"/>
      <c r="E12" s="5" t="s">
        <v>19</v>
      </c>
      <c r="F12" s="5">
        <v>55699</v>
      </c>
      <c r="G12" s="439"/>
      <c r="H12" s="5"/>
      <c r="I12" s="439"/>
    </row>
    <row r="13" spans="1:23" ht="80.25" customHeight="1" x14ac:dyDescent="0.25">
      <c r="A13" s="7">
        <v>2</v>
      </c>
      <c r="B13" s="8" t="s">
        <v>20</v>
      </c>
      <c r="C13" s="6" t="s">
        <v>21</v>
      </c>
      <c r="D13" s="6" t="s">
        <v>22</v>
      </c>
      <c r="E13" s="5" t="s">
        <v>23</v>
      </c>
      <c r="F13" s="9">
        <v>1</v>
      </c>
      <c r="G13" s="9" t="s">
        <v>24</v>
      </c>
      <c r="H13" s="9" t="s">
        <v>25</v>
      </c>
      <c r="I13" s="6" t="s">
        <v>18</v>
      </c>
    </row>
    <row r="14" spans="1:23" ht="27.75" customHeight="1" x14ac:dyDescent="0.25">
      <c r="A14" s="443">
        <v>3</v>
      </c>
      <c r="B14" s="432" t="s">
        <v>26</v>
      </c>
      <c r="C14" s="438" t="s">
        <v>27</v>
      </c>
      <c r="D14" s="438" t="s">
        <v>28</v>
      </c>
      <c r="E14" s="5" t="s">
        <v>23</v>
      </c>
      <c r="F14" s="5">
        <v>1</v>
      </c>
      <c r="G14" s="5" t="s">
        <v>29</v>
      </c>
      <c r="H14" s="10" t="s">
        <v>30</v>
      </c>
      <c r="I14" s="438" t="s">
        <v>18</v>
      </c>
    </row>
    <row r="15" spans="1:23" ht="33.75" customHeight="1" x14ac:dyDescent="0.25">
      <c r="A15" s="444"/>
      <c r="B15" s="446"/>
      <c r="C15" s="450"/>
      <c r="D15" s="450"/>
      <c r="E15" s="6" t="s">
        <v>31</v>
      </c>
      <c r="F15" s="6">
        <v>4023</v>
      </c>
      <c r="G15" s="438" t="s">
        <v>32</v>
      </c>
      <c r="H15" s="10" t="s">
        <v>17</v>
      </c>
      <c r="I15" s="450"/>
    </row>
    <row r="16" spans="1:23" s="13" customFormat="1" ht="96" customHeight="1" x14ac:dyDescent="0.25">
      <c r="A16" s="445"/>
      <c r="B16" s="433"/>
      <c r="C16" s="439"/>
      <c r="D16" s="439"/>
      <c r="E16" s="9" t="s">
        <v>33</v>
      </c>
      <c r="F16" s="9">
        <v>544</v>
      </c>
      <c r="G16" s="439"/>
      <c r="H16" s="5"/>
      <c r="I16" s="439"/>
      <c r="J16" s="2"/>
      <c r="K16" s="2"/>
      <c r="L16" s="2"/>
      <c r="M16" s="2"/>
      <c r="N16" s="2"/>
      <c r="O16" s="2"/>
      <c r="P16" s="2"/>
      <c r="Q16" s="2"/>
      <c r="R16" s="2"/>
      <c r="S16" s="2"/>
      <c r="T16" s="2"/>
      <c r="U16" s="2"/>
      <c r="V16" s="2"/>
      <c r="W16" s="2"/>
    </row>
    <row r="17" spans="1:23" ht="20.25" customHeight="1" x14ac:dyDescent="0.25">
      <c r="A17" s="530" t="s">
        <v>34</v>
      </c>
      <c r="B17" s="531"/>
      <c r="C17" s="531"/>
      <c r="D17" s="531"/>
      <c r="E17" s="531"/>
      <c r="F17" s="531"/>
      <c r="G17" s="531"/>
      <c r="H17" s="531"/>
      <c r="I17" s="532"/>
    </row>
    <row r="18" spans="1:23" ht="72" customHeight="1" x14ac:dyDescent="0.25">
      <c r="A18" s="443">
        <v>4</v>
      </c>
      <c r="B18" s="432" t="s">
        <v>35</v>
      </c>
      <c r="C18" s="438" t="s">
        <v>36</v>
      </c>
      <c r="D18" s="438" t="s">
        <v>37</v>
      </c>
      <c r="E18" s="14" t="s">
        <v>38</v>
      </c>
      <c r="F18" s="15">
        <v>220000</v>
      </c>
      <c r="G18" s="438" t="s">
        <v>39</v>
      </c>
      <c r="H18" s="6" t="s">
        <v>48</v>
      </c>
      <c r="I18" s="438" t="s">
        <v>18</v>
      </c>
    </row>
    <row r="19" spans="1:23" ht="36.75" customHeight="1" x14ac:dyDescent="0.25">
      <c r="A19" s="444"/>
      <c r="B19" s="446"/>
      <c r="C19" s="450"/>
      <c r="D19" s="450"/>
      <c r="E19" s="6" t="s">
        <v>40</v>
      </c>
      <c r="F19" s="16">
        <v>270000</v>
      </c>
      <c r="G19" s="450"/>
      <c r="H19" s="10"/>
      <c r="I19" s="450"/>
    </row>
    <row r="20" spans="1:23" ht="33" customHeight="1" x14ac:dyDescent="0.25">
      <c r="A20" s="444"/>
      <c r="B20" s="446"/>
      <c r="C20" s="450"/>
      <c r="D20" s="430"/>
      <c r="E20" s="6" t="s">
        <v>41</v>
      </c>
      <c r="F20" s="17"/>
      <c r="G20" s="533"/>
      <c r="H20" s="18"/>
      <c r="I20" s="450"/>
    </row>
    <row r="21" spans="1:23" ht="21.75" customHeight="1" x14ac:dyDescent="0.25">
      <c r="A21" s="444"/>
      <c r="B21" s="446"/>
      <c r="C21" s="450"/>
      <c r="D21" s="430"/>
      <c r="E21" s="10" t="s">
        <v>42</v>
      </c>
      <c r="F21" s="19">
        <v>50000</v>
      </c>
      <c r="G21" s="533"/>
      <c r="H21" s="18"/>
      <c r="I21" s="450"/>
    </row>
    <row r="22" spans="1:23" ht="22.5" customHeight="1" x14ac:dyDescent="0.25">
      <c r="A22" s="445"/>
      <c r="B22" s="433"/>
      <c r="C22" s="439"/>
      <c r="D22" s="455"/>
      <c r="E22" s="5" t="s">
        <v>31</v>
      </c>
      <c r="F22" s="20">
        <v>15000</v>
      </c>
      <c r="G22" s="534"/>
      <c r="H22" s="21"/>
      <c r="I22" s="439"/>
    </row>
    <row r="23" spans="1:23" ht="116.25" customHeight="1" x14ac:dyDescent="0.25">
      <c r="A23" s="7">
        <v>5</v>
      </c>
      <c r="B23" s="22" t="s">
        <v>43</v>
      </c>
      <c r="C23" s="9" t="s">
        <v>44</v>
      </c>
      <c r="D23" s="23" t="s">
        <v>45</v>
      </c>
      <c r="E23" s="24" t="s">
        <v>46</v>
      </c>
      <c r="F23" s="24">
        <v>3500</v>
      </c>
      <c r="G23" s="9" t="s">
        <v>47</v>
      </c>
      <c r="H23" s="9" t="s">
        <v>48</v>
      </c>
      <c r="I23" s="9" t="s">
        <v>49</v>
      </c>
    </row>
    <row r="24" spans="1:23" ht="106.5" customHeight="1" x14ac:dyDescent="0.25">
      <c r="A24" s="25">
        <v>6</v>
      </c>
      <c r="B24" s="26" t="s">
        <v>50</v>
      </c>
      <c r="C24" s="23" t="s">
        <v>51</v>
      </c>
      <c r="D24" s="23" t="s">
        <v>52</v>
      </c>
      <c r="E24" s="23" t="s">
        <v>23</v>
      </c>
      <c r="F24" s="23">
        <v>2</v>
      </c>
      <c r="G24" s="23" t="s">
        <v>53</v>
      </c>
      <c r="H24" s="23" t="s">
        <v>48</v>
      </c>
      <c r="I24" s="23" t="s">
        <v>18</v>
      </c>
    </row>
    <row r="25" spans="1:23" ht="137.25" customHeight="1" x14ac:dyDescent="0.25">
      <c r="A25" s="7">
        <v>7</v>
      </c>
      <c r="B25" s="27" t="s">
        <v>54</v>
      </c>
      <c r="C25" s="9" t="s">
        <v>55</v>
      </c>
      <c r="D25" s="9" t="s">
        <v>56</v>
      </c>
      <c r="E25" s="9" t="s">
        <v>23</v>
      </c>
      <c r="F25" s="9">
        <v>1</v>
      </c>
      <c r="G25" s="9" t="s">
        <v>57</v>
      </c>
      <c r="H25" s="9" t="s">
        <v>48</v>
      </c>
      <c r="I25" s="9" t="s">
        <v>18</v>
      </c>
    </row>
    <row r="26" spans="1:23" ht="91.5" customHeight="1" x14ac:dyDescent="0.25">
      <c r="A26" s="28">
        <v>8</v>
      </c>
      <c r="B26" s="432" t="s">
        <v>58</v>
      </c>
      <c r="C26" s="438" t="s">
        <v>59</v>
      </c>
      <c r="D26" s="5" t="s">
        <v>60</v>
      </c>
      <c r="E26" s="29" t="s">
        <v>19</v>
      </c>
      <c r="F26" s="9">
        <v>140</v>
      </c>
      <c r="G26" s="5" t="s">
        <v>61</v>
      </c>
      <c r="H26" s="10" t="s">
        <v>48</v>
      </c>
      <c r="I26" s="438" t="s">
        <v>18</v>
      </c>
    </row>
    <row r="27" spans="1:23" ht="100.5" customHeight="1" x14ac:dyDescent="0.25">
      <c r="A27" s="28">
        <v>9</v>
      </c>
      <c r="B27" s="476"/>
      <c r="C27" s="439"/>
      <c r="D27" s="5" t="s">
        <v>62</v>
      </c>
      <c r="E27" s="29" t="s">
        <v>23</v>
      </c>
      <c r="F27" s="9">
        <v>17</v>
      </c>
      <c r="G27" s="5" t="s">
        <v>63</v>
      </c>
      <c r="H27" s="5"/>
      <c r="I27" s="439"/>
    </row>
    <row r="28" spans="1:23" ht="114" customHeight="1" x14ac:dyDescent="0.25">
      <c r="A28" s="28">
        <v>10</v>
      </c>
      <c r="B28" s="30">
        <v>1.9</v>
      </c>
      <c r="C28" s="6" t="s">
        <v>64</v>
      </c>
      <c r="D28" s="5" t="s">
        <v>65</v>
      </c>
      <c r="E28" s="31" t="s">
        <v>33</v>
      </c>
      <c r="F28" s="32">
        <v>110</v>
      </c>
      <c r="G28" s="6" t="s">
        <v>66</v>
      </c>
      <c r="H28" s="6" t="s">
        <v>48</v>
      </c>
      <c r="I28" s="6" t="s">
        <v>67</v>
      </c>
    </row>
    <row r="29" spans="1:23" ht="21.75" customHeight="1" x14ac:dyDescent="0.25">
      <c r="A29" s="440" t="s">
        <v>68</v>
      </c>
      <c r="B29" s="441"/>
      <c r="C29" s="441"/>
      <c r="D29" s="441"/>
      <c r="E29" s="441"/>
      <c r="F29" s="441"/>
      <c r="G29" s="441"/>
      <c r="H29" s="441"/>
      <c r="I29" s="442"/>
    </row>
    <row r="30" spans="1:23" ht="94.5" customHeight="1" x14ac:dyDescent="0.25">
      <c r="A30" s="33">
        <v>11</v>
      </c>
      <c r="B30" s="22" t="s">
        <v>43</v>
      </c>
      <c r="C30" s="34" t="s">
        <v>69</v>
      </c>
      <c r="D30" s="34" t="s">
        <v>70</v>
      </c>
      <c r="E30" s="34" t="s">
        <v>71</v>
      </c>
      <c r="F30" s="34"/>
      <c r="G30" s="34" t="s">
        <v>72</v>
      </c>
      <c r="H30" s="34" t="s">
        <v>48</v>
      </c>
      <c r="I30" s="34" t="s">
        <v>73</v>
      </c>
    </row>
    <row r="31" spans="1:23" ht="90" customHeight="1" x14ac:dyDescent="0.25">
      <c r="A31" s="33">
        <v>12</v>
      </c>
      <c r="B31" s="22" t="s">
        <v>50</v>
      </c>
      <c r="C31" s="34" t="s">
        <v>74</v>
      </c>
      <c r="D31" s="34" t="s">
        <v>75</v>
      </c>
      <c r="E31" s="34" t="s">
        <v>71</v>
      </c>
      <c r="F31" s="34">
        <v>16000</v>
      </c>
      <c r="G31" s="34" t="s">
        <v>76</v>
      </c>
      <c r="H31" s="34" t="s">
        <v>48</v>
      </c>
      <c r="I31" s="34" t="s">
        <v>77</v>
      </c>
      <c r="J31" s="35"/>
      <c r="K31" s="35"/>
      <c r="L31" s="35"/>
      <c r="M31" s="35"/>
      <c r="N31" s="35"/>
      <c r="O31" s="35"/>
      <c r="P31" s="35"/>
      <c r="Q31" s="35"/>
      <c r="R31" s="35"/>
      <c r="S31" s="35"/>
      <c r="T31" s="35"/>
      <c r="U31" s="35"/>
      <c r="V31" s="35"/>
      <c r="W31" s="35"/>
    </row>
    <row r="32" spans="1:23" s="35" customFormat="1" ht="33" customHeight="1" x14ac:dyDescent="0.25">
      <c r="A32" s="528">
        <v>13</v>
      </c>
      <c r="B32" s="432" t="s">
        <v>78</v>
      </c>
      <c r="C32" s="438" t="s">
        <v>79</v>
      </c>
      <c r="D32" s="438" t="s">
        <v>80</v>
      </c>
      <c r="E32" s="13" t="s">
        <v>81</v>
      </c>
      <c r="F32" s="13">
        <v>9000</v>
      </c>
      <c r="G32" s="438" t="s">
        <v>82</v>
      </c>
      <c r="H32" s="6" t="s">
        <v>48</v>
      </c>
      <c r="I32" s="438" t="s">
        <v>83</v>
      </c>
      <c r="J32" s="2"/>
      <c r="K32" s="2"/>
      <c r="L32" s="2"/>
      <c r="M32" s="2"/>
      <c r="N32" s="2"/>
      <c r="O32" s="2"/>
      <c r="P32" s="2"/>
      <c r="Q32" s="2"/>
      <c r="R32" s="2"/>
      <c r="S32" s="2"/>
      <c r="T32" s="2"/>
      <c r="U32" s="2"/>
      <c r="V32" s="2"/>
      <c r="W32" s="2"/>
    </row>
    <row r="33" spans="1:23" s="37" customFormat="1" ht="44.25" customHeight="1" x14ac:dyDescent="0.25">
      <c r="A33" s="529"/>
      <c r="B33" s="433"/>
      <c r="C33" s="439"/>
      <c r="D33" s="439"/>
      <c r="E33" s="36" t="s">
        <v>19</v>
      </c>
      <c r="F33" s="36">
        <v>9000</v>
      </c>
      <c r="G33" s="439"/>
      <c r="H33" s="5"/>
      <c r="I33" s="439"/>
      <c r="J33" s="2"/>
      <c r="K33" s="2"/>
      <c r="L33" s="2"/>
      <c r="M33" s="2"/>
      <c r="N33" s="2"/>
      <c r="O33" s="2"/>
      <c r="P33" s="2"/>
      <c r="Q33" s="2"/>
      <c r="R33" s="2"/>
      <c r="S33" s="2"/>
      <c r="T33" s="2"/>
      <c r="U33" s="2"/>
      <c r="V33" s="2"/>
      <c r="W33" s="2"/>
    </row>
    <row r="34" spans="1:23" s="37" customFormat="1" ht="14.25" customHeight="1" x14ac:dyDescent="0.25">
      <c r="A34" s="522"/>
      <c r="B34" s="523"/>
      <c r="C34" s="523"/>
      <c r="D34" s="523"/>
      <c r="E34" s="523"/>
      <c r="F34" s="523"/>
      <c r="G34" s="523"/>
      <c r="H34" s="523"/>
      <c r="I34" s="524"/>
      <c r="J34" s="2"/>
      <c r="K34" s="2"/>
      <c r="L34" s="2"/>
      <c r="M34" s="2"/>
      <c r="N34" s="2"/>
      <c r="O34" s="2"/>
      <c r="P34" s="2"/>
      <c r="Q34" s="2"/>
      <c r="R34" s="2"/>
      <c r="S34" s="2"/>
      <c r="T34" s="2"/>
      <c r="U34" s="2"/>
      <c r="V34" s="2"/>
      <c r="W34" s="2"/>
    </row>
    <row r="35" spans="1:23" hidden="1" x14ac:dyDescent="0.25">
      <c r="A35" s="525"/>
      <c r="B35" s="526"/>
      <c r="C35" s="526"/>
      <c r="D35" s="526"/>
      <c r="E35" s="526"/>
      <c r="F35" s="526"/>
      <c r="G35" s="526"/>
      <c r="H35" s="526"/>
      <c r="I35" s="527"/>
    </row>
    <row r="36" spans="1:23" s="39" customFormat="1" ht="34.5" customHeight="1" x14ac:dyDescent="0.25">
      <c r="A36" s="38"/>
      <c r="B36" s="461" t="s">
        <v>84</v>
      </c>
      <c r="C36" s="462"/>
      <c r="D36" s="462"/>
      <c r="E36" s="462"/>
      <c r="F36" s="462"/>
      <c r="G36" s="462"/>
      <c r="H36" s="462"/>
      <c r="I36" s="463"/>
    </row>
    <row r="37" spans="1:23" s="39" customFormat="1" ht="19.5" customHeight="1" x14ac:dyDescent="0.25">
      <c r="A37" s="457" t="s">
        <v>85</v>
      </c>
      <c r="B37" s="458"/>
      <c r="C37" s="458"/>
      <c r="D37" s="458"/>
      <c r="E37" s="458"/>
      <c r="F37" s="458"/>
      <c r="G37" s="458"/>
      <c r="H37" s="458"/>
      <c r="I37" s="459"/>
      <c r="J37" s="2"/>
      <c r="K37" s="2"/>
      <c r="L37" s="2"/>
      <c r="M37" s="2"/>
      <c r="N37" s="2"/>
      <c r="O37" s="2"/>
      <c r="P37" s="2"/>
      <c r="Q37" s="2"/>
      <c r="R37" s="2"/>
      <c r="S37" s="2"/>
      <c r="T37" s="2"/>
      <c r="U37" s="2"/>
      <c r="V37" s="2"/>
      <c r="W37" s="2"/>
    </row>
    <row r="38" spans="1:23" ht="88.5" customHeight="1" x14ac:dyDescent="0.25">
      <c r="A38" s="7">
        <v>3</v>
      </c>
      <c r="B38" s="27" t="s">
        <v>96</v>
      </c>
      <c r="C38" s="9" t="s">
        <v>97</v>
      </c>
      <c r="D38" s="9" t="s">
        <v>98</v>
      </c>
      <c r="E38" s="9" t="s">
        <v>99</v>
      </c>
      <c r="F38" s="9"/>
      <c r="G38" s="23" t="s">
        <v>100</v>
      </c>
      <c r="H38" s="23" t="s">
        <v>48</v>
      </c>
      <c r="I38" s="9" t="s">
        <v>101</v>
      </c>
    </row>
    <row r="39" spans="1:23" hidden="1" x14ac:dyDescent="0.25">
      <c r="A39" s="40"/>
      <c r="B39" s="26"/>
      <c r="C39" s="23" t="s">
        <v>124</v>
      </c>
      <c r="D39" s="23" t="s">
        <v>122</v>
      </c>
      <c r="E39" s="23"/>
      <c r="F39" s="50">
        <v>0</v>
      </c>
      <c r="G39" s="450"/>
      <c r="H39" s="10"/>
      <c r="I39" s="450"/>
    </row>
    <row r="40" spans="1:23" hidden="1" x14ac:dyDescent="0.25">
      <c r="A40" s="53"/>
      <c r="B40" s="26"/>
      <c r="C40" s="23" t="s">
        <v>125</v>
      </c>
      <c r="D40" s="23" t="s">
        <v>122</v>
      </c>
      <c r="E40" s="23"/>
      <c r="F40" s="50" t="e">
        <f>#REF!+#REF!+F38+#REF!</f>
        <v>#REF!</v>
      </c>
      <c r="G40" s="439"/>
      <c r="H40" s="5"/>
      <c r="I40" s="439"/>
    </row>
    <row r="41" spans="1:23" ht="12" customHeight="1" x14ac:dyDescent="0.25">
      <c r="A41" s="40"/>
      <c r="B41" s="518"/>
      <c r="C41" s="513"/>
      <c r="D41" s="513"/>
      <c r="E41" s="513"/>
      <c r="F41" s="513"/>
      <c r="G41" s="513"/>
      <c r="H41" s="513"/>
      <c r="I41" s="514"/>
      <c r="J41" s="54"/>
      <c r="K41" s="54"/>
      <c r="L41" s="54"/>
      <c r="M41" s="54"/>
      <c r="N41" s="54"/>
      <c r="O41" s="54"/>
      <c r="P41" s="54"/>
      <c r="Q41" s="54"/>
      <c r="R41" s="54"/>
      <c r="S41" s="54"/>
      <c r="T41" s="54"/>
      <c r="U41" s="54"/>
      <c r="V41" s="54"/>
      <c r="W41" s="54"/>
    </row>
    <row r="42" spans="1:23" s="54" customFormat="1" ht="27.75" customHeight="1" x14ac:dyDescent="0.25">
      <c r="A42" s="55"/>
      <c r="B42" s="503" t="s">
        <v>126</v>
      </c>
      <c r="C42" s="503"/>
      <c r="D42" s="503"/>
      <c r="E42" s="503"/>
      <c r="F42" s="503"/>
      <c r="G42" s="503"/>
      <c r="H42" s="503"/>
      <c r="I42" s="504"/>
    </row>
    <row r="43" spans="1:23" s="54" customFormat="1" ht="20.25" customHeight="1" x14ac:dyDescent="0.25">
      <c r="A43" s="519" t="s">
        <v>85</v>
      </c>
      <c r="B43" s="520"/>
      <c r="C43" s="520"/>
      <c r="D43" s="520"/>
      <c r="E43" s="520"/>
      <c r="F43" s="520"/>
      <c r="G43" s="520"/>
      <c r="H43" s="520"/>
      <c r="I43" s="521"/>
      <c r="J43" s="2"/>
      <c r="K43" s="2"/>
      <c r="L43" s="2"/>
      <c r="M43" s="2"/>
      <c r="N43" s="2"/>
      <c r="O43" s="2"/>
      <c r="P43" s="2"/>
      <c r="Q43" s="2"/>
      <c r="R43" s="2"/>
      <c r="S43" s="2"/>
      <c r="T43" s="2"/>
      <c r="U43" s="2"/>
      <c r="V43" s="2"/>
      <c r="W43" s="2"/>
    </row>
    <row r="44" spans="1:23" ht="152.25" customHeight="1" x14ac:dyDescent="0.25">
      <c r="A44" s="53">
        <v>1</v>
      </c>
      <c r="B44" s="56" t="s">
        <v>127</v>
      </c>
      <c r="C44" s="57" t="s">
        <v>128</v>
      </c>
      <c r="D44" s="5" t="s">
        <v>129</v>
      </c>
      <c r="E44" s="10" t="s">
        <v>23</v>
      </c>
      <c r="F44" s="58">
        <v>1</v>
      </c>
      <c r="G44" s="5" t="s">
        <v>130</v>
      </c>
      <c r="H44" s="59">
        <v>41866</v>
      </c>
      <c r="I44" s="5" t="s">
        <v>131</v>
      </c>
    </row>
    <row r="45" spans="1:23" ht="18.75" customHeight="1" x14ac:dyDescent="0.25">
      <c r="A45" s="440" t="s">
        <v>34</v>
      </c>
      <c r="B45" s="441"/>
      <c r="C45" s="441"/>
      <c r="D45" s="441"/>
      <c r="E45" s="441"/>
      <c r="F45" s="441"/>
      <c r="G45" s="441"/>
      <c r="H45" s="441"/>
      <c r="I45" s="442"/>
    </row>
    <row r="46" spans="1:23" ht="123" customHeight="1" x14ac:dyDescent="0.25">
      <c r="A46" s="7">
        <v>2</v>
      </c>
      <c r="B46" s="432" t="s">
        <v>132</v>
      </c>
      <c r="C46" s="438" t="s">
        <v>133</v>
      </c>
      <c r="D46" s="5" t="s">
        <v>134</v>
      </c>
      <c r="E46" s="5"/>
      <c r="F46" s="36"/>
      <c r="G46" s="438" t="s">
        <v>135</v>
      </c>
      <c r="H46" s="6" t="s">
        <v>48</v>
      </c>
      <c r="I46" s="438" t="s">
        <v>136</v>
      </c>
    </row>
    <row r="47" spans="1:23" ht="121.5" customHeight="1" x14ac:dyDescent="0.25">
      <c r="A47" s="40">
        <v>3</v>
      </c>
      <c r="B47" s="446"/>
      <c r="C47" s="439"/>
      <c r="D47" s="10" t="s">
        <v>137</v>
      </c>
      <c r="E47" s="10"/>
      <c r="F47" s="58"/>
      <c r="G47" s="450"/>
      <c r="H47" s="10"/>
      <c r="I47" s="439"/>
    </row>
    <row r="48" spans="1:23" ht="35.25" customHeight="1" x14ac:dyDescent="0.25">
      <c r="A48" s="55"/>
      <c r="B48" s="503" t="s">
        <v>144</v>
      </c>
      <c r="C48" s="503"/>
      <c r="D48" s="503"/>
      <c r="E48" s="503"/>
      <c r="F48" s="503"/>
      <c r="G48" s="503"/>
      <c r="H48" s="503"/>
      <c r="I48" s="504"/>
    </row>
    <row r="49" spans="1:23" ht="20.25" customHeight="1" x14ac:dyDescent="0.25">
      <c r="A49" s="440" t="s">
        <v>34</v>
      </c>
      <c r="B49" s="441"/>
      <c r="C49" s="441"/>
      <c r="D49" s="441"/>
      <c r="E49" s="441"/>
      <c r="F49" s="441"/>
      <c r="G49" s="441"/>
      <c r="H49" s="441"/>
      <c r="I49" s="442"/>
    </row>
    <row r="50" spans="1:23" ht="27.75" customHeight="1" x14ac:dyDescent="0.25">
      <c r="A50" s="443">
        <v>5</v>
      </c>
      <c r="B50" s="432" t="s">
        <v>160</v>
      </c>
      <c r="C50" s="438" t="s">
        <v>161</v>
      </c>
      <c r="D50" s="438" t="s">
        <v>162</v>
      </c>
      <c r="E50" s="29" t="s">
        <v>163</v>
      </c>
      <c r="F50" s="13">
        <v>3600</v>
      </c>
      <c r="G50" s="438" t="s">
        <v>164</v>
      </c>
      <c r="H50" s="6"/>
      <c r="I50" s="438" t="s">
        <v>165</v>
      </c>
    </row>
    <row r="51" spans="1:23" ht="24.75" customHeight="1" x14ac:dyDescent="0.25">
      <c r="A51" s="444"/>
      <c r="B51" s="446"/>
      <c r="C51" s="450"/>
      <c r="D51" s="450"/>
      <c r="E51" s="29" t="s">
        <v>166</v>
      </c>
      <c r="F51" s="13">
        <v>4000</v>
      </c>
      <c r="G51" s="450"/>
      <c r="H51" s="10"/>
      <c r="I51" s="450"/>
    </row>
    <row r="52" spans="1:23" ht="27.75" customHeight="1" x14ac:dyDescent="0.25">
      <c r="A52" s="444"/>
      <c r="B52" s="446"/>
      <c r="C52" s="450"/>
      <c r="D52" s="450"/>
      <c r="E52" s="29" t="s">
        <v>167</v>
      </c>
      <c r="F52" s="13">
        <v>1500</v>
      </c>
      <c r="G52" s="450"/>
      <c r="H52" s="10"/>
      <c r="I52" s="450"/>
    </row>
    <row r="53" spans="1:23" ht="40.5" customHeight="1" x14ac:dyDescent="0.25">
      <c r="A53" s="445"/>
      <c r="B53" s="433"/>
      <c r="C53" s="439"/>
      <c r="D53" s="439"/>
      <c r="E53" s="29" t="s">
        <v>168</v>
      </c>
      <c r="F53" s="13">
        <v>7600</v>
      </c>
      <c r="G53" s="439"/>
      <c r="H53" s="5"/>
      <c r="I53" s="439"/>
    </row>
    <row r="54" spans="1:23" ht="27.75" hidden="1" customHeight="1" x14ac:dyDescent="0.25">
      <c r="A54" s="40"/>
      <c r="B54" s="436" t="s">
        <v>120</v>
      </c>
      <c r="C54" s="437"/>
      <c r="D54" s="437"/>
      <c r="E54" s="51"/>
      <c r="F54" s="52">
        <f>F55+F56+F57+F58</f>
        <v>0</v>
      </c>
      <c r="G54" s="9"/>
      <c r="H54" s="9"/>
      <c r="I54" s="9"/>
    </row>
    <row r="55" spans="1:23" ht="20.25" hidden="1" customHeight="1" x14ac:dyDescent="0.25">
      <c r="A55" s="40"/>
      <c r="B55" s="26"/>
      <c r="C55" s="23" t="s">
        <v>121</v>
      </c>
      <c r="D55" s="23" t="s">
        <v>122</v>
      </c>
      <c r="E55" s="23"/>
      <c r="F55" s="50">
        <v>0</v>
      </c>
      <c r="G55" s="9"/>
      <c r="H55" s="9"/>
      <c r="I55" s="9"/>
    </row>
    <row r="56" spans="1:23" ht="20.25" hidden="1" customHeight="1" x14ac:dyDescent="0.25">
      <c r="A56" s="40"/>
      <c r="B56" s="26"/>
      <c r="C56" s="23" t="s">
        <v>123</v>
      </c>
      <c r="D56" s="23" t="s">
        <v>122</v>
      </c>
      <c r="E56" s="23"/>
      <c r="F56" s="50">
        <v>0</v>
      </c>
      <c r="G56" s="9"/>
      <c r="H56" s="9"/>
      <c r="I56" s="9"/>
    </row>
    <row r="57" spans="1:23" ht="17.25" hidden="1" customHeight="1" x14ac:dyDescent="0.25">
      <c r="A57" s="40"/>
      <c r="B57" s="26"/>
      <c r="C57" s="23" t="s">
        <v>124</v>
      </c>
      <c r="D57" s="23" t="s">
        <v>122</v>
      </c>
      <c r="E57" s="23"/>
      <c r="F57" s="50">
        <v>0</v>
      </c>
      <c r="G57" s="9"/>
      <c r="H57" s="9"/>
      <c r="I57" s="9"/>
    </row>
    <row r="58" spans="1:23" ht="19.5" hidden="1" customHeight="1" x14ac:dyDescent="0.25">
      <c r="A58" s="40"/>
      <c r="B58" s="71"/>
      <c r="C58" s="41" t="s">
        <v>125</v>
      </c>
      <c r="D58" s="41" t="s">
        <v>122</v>
      </c>
      <c r="E58" s="41"/>
      <c r="F58" s="72">
        <v>0</v>
      </c>
      <c r="G58" s="6"/>
      <c r="H58" s="6"/>
      <c r="I58" s="6"/>
    </row>
    <row r="59" spans="1:23" ht="4.5" customHeight="1" x14ac:dyDescent="0.25">
      <c r="A59" s="73"/>
      <c r="B59" s="497"/>
      <c r="C59" s="498"/>
      <c r="D59" s="498"/>
      <c r="E59" s="498"/>
      <c r="F59" s="498"/>
      <c r="G59" s="498"/>
      <c r="H59" s="498"/>
      <c r="I59" s="499"/>
    </row>
    <row r="60" spans="1:23" ht="6.75" customHeight="1" x14ac:dyDescent="0.25">
      <c r="A60" s="73"/>
      <c r="B60" s="500"/>
      <c r="C60" s="501"/>
      <c r="D60" s="501"/>
      <c r="E60" s="501"/>
      <c r="F60" s="501"/>
      <c r="G60" s="501"/>
      <c r="H60" s="501"/>
      <c r="I60" s="502"/>
      <c r="J60" s="54"/>
      <c r="K60" s="54"/>
      <c r="L60" s="54"/>
      <c r="M60" s="54"/>
      <c r="N60" s="54"/>
      <c r="O60" s="54"/>
      <c r="P60" s="54"/>
      <c r="Q60" s="54"/>
      <c r="R60" s="54"/>
      <c r="S60" s="54"/>
      <c r="T60" s="54"/>
      <c r="U60" s="54"/>
      <c r="V60" s="54"/>
      <c r="W60" s="54"/>
    </row>
    <row r="61" spans="1:23" s="54" customFormat="1" ht="36" customHeight="1" x14ac:dyDescent="0.25">
      <c r="A61" s="62"/>
      <c r="B61" s="503" t="s">
        <v>202</v>
      </c>
      <c r="C61" s="503"/>
      <c r="D61" s="503"/>
      <c r="E61" s="503"/>
      <c r="F61" s="503"/>
      <c r="G61" s="503"/>
      <c r="H61" s="503"/>
      <c r="I61" s="504"/>
      <c r="J61" s="2"/>
      <c r="K61" s="2"/>
      <c r="L61" s="2"/>
      <c r="M61" s="2"/>
      <c r="N61" s="2"/>
      <c r="O61" s="2"/>
      <c r="P61" s="2"/>
      <c r="Q61" s="2"/>
      <c r="R61" s="2"/>
      <c r="S61" s="2"/>
      <c r="T61" s="2"/>
      <c r="U61" s="2"/>
      <c r="V61" s="2"/>
      <c r="W61" s="2"/>
    </row>
    <row r="62" spans="1:23" ht="20.399999999999999" customHeight="1" x14ac:dyDescent="0.25">
      <c r="A62" s="505" t="s">
        <v>85</v>
      </c>
      <c r="B62" s="505"/>
      <c r="C62" s="505"/>
      <c r="D62" s="505"/>
      <c r="E62" s="505"/>
      <c r="F62" s="505"/>
      <c r="G62" s="505"/>
      <c r="H62" s="505"/>
      <c r="I62" s="505"/>
    </row>
    <row r="63" spans="1:23" ht="159" customHeight="1" x14ac:dyDescent="0.25">
      <c r="A63" s="7">
        <v>3</v>
      </c>
      <c r="B63" s="432" t="s">
        <v>213</v>
      </c>
      <c r="C63" s="438" t="s">
        <v>214</v>
      </c>
      <c r="D63" s="9" t="s">
        <v>215</v>
      </c>
      <c r="E63" s="9"/>
      <c r="F63" s="9"/>
      <c r="G63" s="9" t="s">
        <v>216</v>
      </c>
      <c r="H63" s="9" t="s">
        <v>48</v>
      </c>
      <c r="I63" s="9" t="s">
        <v>217</v>
      </c>
    </row>
    <row r="64" spans="1:23" ht="115.5" customHeight="1" x14ac:dyDescent="0.25">
      <c r="A64" s="7">
        <v>4</v>
      </c>
      <c r="B64" s="433"/>
      <c r="C64" s="439"/>
      <c r="D64" s="5" t="s">
        <v>218</v>
      </c>
      <c r="E64" s="78"/>
      <c r="F64" s="78"/>
      <c r="G64" s="5" t="s">
        <v>219</v>
      </c>
      <c r="H64" s="5" t="s">
        <v>48</v>
      </c>
      <c r="I64" s="5" t="s">
        <v>220</v>
      </c>
    </row>
    <row r="65" spans="1:9" ht="105.75" customHeight="1" x14ac:dyDescent="0.25">
      <c r="A65" s="7">
        <v>7</v>
      </c>
      <c r="B65" s="45"/>
      <c r="C65" s="5"/>
      <c r="D65" s="9" t="s">
        <v>229</v>
      </c>
      <c r="E65" s="75"/>
      <c r="F65" s="9"/>
      <c r="G65" s="9" t="s">
        <v>230</v>
      </c>
      <c r="H65" s="5" t="s">
        <v>48</v>
      </c>
      <c r="I65" s="5" t="s">
        <v>231</v>
      </c>
    </row>
    <row r="66" spans="1:9" ht="21.75" customHeight="1" x14ac:dyDescent="0.25">
      <c r="A66" s="440" t="s">
        <v>68</v>
      </c>
      <c r="B66" s="441"/>
      <c r="C66" s="441"/>
      <c r="D66" s="441"/>
      <c r="E66" s="441"/>
      <c r="F66" s="441"/>
      <c r="G66" s="441"/>
      <c r="H66" s="441"/>
      <c r="I66" s="442"/>
    </row>
    <row r="67" spans="1:9" ht="144.75" customHeight="1" x14ac:dyDescent="0.25">
      <c r="A67" s="7">
        <v>9</v>
      </c>
      <c r="B67" s="27" t="s">
        <v>221</v>
      </c>
      <c r="C67" s="6" t="s">
        <v>236</v>
      </c>
      <c r="D67" s="80" t="s">
        <v>237</v>
      </c>
      <c r="E67" s="80" t="s">
        <v>23</v>
      </c>
      <c r="F67" s="6"/>
      <c r="G67" s="6" t="s">
        <v>238</v>
      </c>
      <c r="H67" s="6" t="s">
        <v>48</v>
      </c>
      <c r="I67" s="6" t="s">
        <v>239</v>
      </c>
    </row>
    <row r="68" spans="1:9" ht="21.75" customHeight="1" x14ac:dyDescent="0.25">
      <c r="A68" s="443"/>
      <c r="B68" s="27"/>
      <c r="C68" s="6" t="s">
        <v>119</v>
      </c>
      <c r="D68" s="80"/>
      <c r="E68" s="80"/>
      <c r="F68" s="6">
        <v>9</v>
      </c>
      <c r="G68" s="6"/>
      <c r="H68" s="6"/>
      <c r="I68" s="6"/>
    </row>
    <row r="69" spans="1:9" ht="4.5" customHeight="1" x14ac:dyDescent="0.25">
      <c r="A69" s="444"/>
      <c r="B69" s="488" t="s">
        <v>120</v>
      </c>
      <c r="C69" s="489"/>
      <c r="D69" s="490"/>
      <c r="E69" s="80"/>
      <c r="F69" s="6">
        <v>0</v>
      </c>
      <c r="G69" s="6"/>
      <c r="H69" s="6"/>
      <c r="I69" s="6"/>
    </row>
    <row r="70" spans="1:9" ht="24.75" hidden="1" customHeight="1" x14ac:dyDescent="0.25">
      <c r="A70" s="444"/>
      <c r="B70" s="27"/>
      <c r="C70" s="23" t="s">
        <v>121</v>
      </c>
      <c r="D70" s="23" t="s">
        <v>122</v>
      </c>
      <c r="E70" s="80"/>
      <c r="F70" s="6"/>
      <c r="G70" s="6"/>
      <c r="H70" s="6"/>
      <c r="I70" s="6"/>
    </row>
    <row r="71" spans="1:9" ht="27" hidden="1" customHeight="1" x14ac:dyDescent="0.25">
      <c r="A71" s="444"/>
      <c r="B71" s="27"/>
      <c r="C71" s="23" t="s">
        <v>123</v>
      </c>
      <c r="D71" s="23" t="s">
        <v>122</v>
      </c>
      <c r="E71" s="80"/>
      <c r="F71" s="6"/>
      <c r="G71" s="6"/>
      <c r="H71" s="6"/>
      <c r="I71" s="6"/>
    </row>
    <row r="72" spans="1:9" ht="26.25" hidden="1" customHeight="1" x14ac:dyDescent="0.25">
      <c r="A72" s="444"/>
      <c r="B72" s="27"/>
      <c r="C72" s="23" t="s">
        <v>124</v>
      </c>
      <c r="D72" s="23" t="s">
        <v>122</v>
      </c>
      <c r="E72" s="80"/>
      <c r="F72" s="6"/>
      <c r="G72" s="6"/>
      <c r="H72" s="6"/>
      <c r="I72" s="6"/>
    </row>
    <row r="73" spans="1:9" ht="23.25" hidden="1" customHeight="1" x14ac:dyDescent="0.25">
      <c r="A73" s="444"/>
      <c r="B73" s="27"/>
      <c r="C73" s="41" t="s">
        <v>125</v>
      </c>
      <c r="D73" s="41" t="s">
        <v>122</v>
      </c>
      <c r="E73" s="80"/>
      <c r="F73" s="6"/>
      <c r="G73" s="6"/>
      <c r="H73" s="6"/>
      <c r="I73" s="6"/>
    </row>
    <row r="74" spans="1:9" ht="8.25" customHeight="1" x14ac:dyDescent="0.25">
      <c r="A74" s="444"/>
      <c r="B74" s="467"/>
      <c r="C74" s="491"/>
      <c r="D74" s="491"/>
      <c r="E74" s="491"/>
      <c r="F74" s="491"/>
      <c r="G74" s="491"/>
      <c r="H74" s="491"/>
      <c r="I74" s="492"/>
    </row>
    <row r="75" spans="1:9" ht="20.25" hidden="1" customHeight="1" x14ac:dyDescent="0.25">
      <c r="A75" s="444"/>
      <c r="B75" s="493"/>
      <c r="C75" s="493"/>
      <c r="D75" s="493"/>
      <c r="E75" s="493"/>
      <c r="F75" s="493"/>
      <c r="G75" s="493"/>
      <c r="H75" s="493"/>
      <c r="I75" s="493"/>
    </row>
    <row r="76" spans="1:9" ht="21" hidden="1" customHeight="1" x14ac:dyDescent="0.25">
      <c r="A76" s="445"/>
      <c r="B76" s="494"/>
      <c r="C76" s="491"/>
      <c r="D76" s="491"/>
      <c r="E76" s="491"/>
      <c r="F76" s="491"/>
      <c r="G76" s="491"/>
      <c r="H76" s="491"/>
      <c r="I76" s="492"/>
    </row>
    <row r="77" spans="1:9" ht="32.25" hidden="1" customHeight="1" x14ac:dyDescent="0.25">
      <c r="A77" s="444"/>
      <c r="B77" s="27"/>
      <c r="C77" s="9"/>
      <c r="D77" s="99"/>
      <c r="E77" s="92"/>
      <c r="F77" s="101"/>
      <c r="G77" s="450"/>
      <c r="H77" s="10"/>
      <c r="I77" s="450"/>
    </row>
    <row r="78" spans="1:9" ht="32.25" hidden="1" customHeight="1" x14ac:dyDescent="0.25">
      <c r="A78" s="444"/>
      <c r="B78" s="472" t="s">
        <v>120</v>
      </c>
      <c r="C78" s="473"/>
      <c r="D78" s="474"/>
      <c r="E78" s="92"/>
      <c r="F78" s="102" t="e">
        <f>F79+F80+F81+F82</f>
        <v>#REF!</v>
      </c>
      <c r="G78" s="450"/>
      <c r="H78" s="10"/>
      <c r="I78" s="450"/>
    </row>
    <row r="79" spans="1:9" ht="18" hidden="1" customHeight="1" x14ac:dyDescent="0.25">
      <c r="A79" s="444"/>
      <c r="B79" s="27"/>
      <c r="C79" s="23" t="s">
        <v>121</v>
      </c>
      <c r="D79" s="23" t="s">
        <v>122</v>
      </c>
      <c r="E79" s="92"/>
      <c r="F79" s="102" t="e">
        <f>#REF!+#REF!+#REF!+#REF!+#REF!</f>
        <v>#REF!</v>
      </c>
      <c r="G79" s="450"/>
      <c r="H79" s="10"/>
      <c r="I79" s="450"/>
    </row>
    <row r="80" spans="1:9" ht="19.5" hidden="1" customHeight="1" x14ac:dyDescent="0.25">
      <c r="A80" s="444"/>
      <c r="B80" s="27"/>
      <c r="C80" s="23" t="s">
        <v>123</v>
      </c>
      <c r="D80" s="23" t="s">
        <v>122</v>
      </c>
      <c r="E80" s="92"/>
      <c r="F80" s="102" t="e">
        <f>#REF!+#REF!+#REF!+#REF!+#REF!</f>
        <v>#REF!</v>
      </c>
      <c r="G80" s="450"/>
      <c r="H80" s="10"/>
      <c r="I80" s="450"/>
    </row>
    <row r="81" spans="1:23" ht="21.75" hidden="1" customHeight="1" x14ac:dyDescent="0.25">
      <c r="A81" s="444"/>
      <c r="B81" s="27"/>
      <c r="C81" s="23" t="s">
        <v>124</v>
      </c>
      <c r="D81" s="23" t="s">
        <v>122</v>
      </c>
      <c r="E81" s="92"/>
      <c r="F81" s="102" t="e">
        <f>#REF!+#REF!+#REF!+#REF!+#REF!+#REF!+#REF!+#REF!</f>
        <v>#REF!</v>
      </c>
      <c r="G81" s="450"/>
      <c r="H81" s="10"/>
      <c r="I81" s="450"/>
    </row>
    <row r="82" spans="1:23" ht="21.75" hidden="1" customHeight="1" x14ac:dyDescent="0.25">
      <c r="A82" s="444"/>
      <c r="B82" s="27"/>
      <c r="C82" s="41" t="s">
        <v>125</v>
      </c>
      <c r="D82" s="41" t="s">
        <v>122</v>
      </c>
      <c r="E82" s="92"/>
      <c r="F82" s="103">
        <v>0</v>
      </c>
      <c r="G82" s="439"/>
      <c r="H82" s="5"/>
      <c r="I82" s="439"/>
    </row>
    <row r="83" spans="1:23" ht="93.75" hidden="1" customHeight="1" x14ac:dyDescent="0.25">
      <c r="A83" s="444"/>
      <c r="B83" s="467"/>
      <c r="C83" s="468"/>
      <c r="D83" s="468"/>
      <c r="E83" s="468"/>
      <c r="F83" s="468"/>
      <c r="G83" s="468"/>
      <c r="H83" s="468"/>
      <c r="I83" s="469"/>
    </row>
    <row r="84" spans="1:23" ht="69.75" hidden="1" customHeight="1" x14ac:dyDescent="0.25">
      <c r="A84" s="445"/>
      <c r="B84" s="467"/>
      <c r="C84" s="468"/>
      <c r="D84" s="468"/>
      <c r="E84" s="468"/>
      <c r="F84" s="468"/>
      <c r="G84" s="468"/>
      <c r="H84" s="468"/>
      <c r="I84" s="469"/>
    </row>
    <row r="85" spans="1:23" ht="30.75" customHeight="1" x14ac:dyDescent="0.25">
      <c r="A85" s="104"/>
      <c r="B85" s="461" t="s">
        <v>286</v>
      </c>
      <c r="C85" s="462"/>
      <c r="D85" s="462"/>
      <c r="E85" s="462"/>
      <c r="F85" s="462"/>
      <c r="G85" s="462"/>
      <c r="H85" s="462"/>
      <c r="I85" s="463"/>
    </row>
    <row r="86" spans="1:23" ht="165.75" customHeight="1" x14ac:dyDescent="0.25">
      <c r="A86" s="7">
        <v>1</v>
      </c>
      <c r="B86" s="27" t="s">
        <v>287</v>
      </c>
      <c r="C86" s="9" t="s">
        <v>288</v>
      </c>
      <c r="D86" s="9" t="s">
        <v>289</v>
      </c>
      <c r="E86" s="105" t="s">
        <v>290</v>
      </c>
      <c r="F86" s="105">
        <v>25000</v>
      </c>
      <c r="G86" s="106" t="s">
        <v>291</v>
      </c>
      <c r="H86" s="106" t="s">
        <v>48</v>
      </c>
      <c r="I86" s="9" t="s">
        <v>292</v>
      </c>
    </row>
    <row r="87" spans="1:23" ht="96.75" customHeight="1" x14ac:dyDescent="0.25">
      <c r="A87" s="7">
        <v>2</v>
      </c>
      <c r="B87" s="27" t="s">
        <v>293</v>
      </c>
      <c r="C87" s="9" t="s">
        <v>294</v>
      </c>
      <c r="D87" s="9" t="s">
        <v>295</v>
      </c>
      <c r="E87" s="105" t="s">
        <v>290</v>
      </c>
      <c r="F87" s="105">
        <v>33880</v>
      </c>
      <c r="G87" s="92" t="s">
        <v>296</v>
      </c>
      <c r="H87" s="92" t="s">
        <v>48</v>
      </c>
      <c r="I87" s="9" t="s">
        <v>297</v>
      </c>
    </row>
    <row r="88" spans="1:23" ht="26.25" hidden="1" customHeight="1" x14ac:dyDescent="0.25">
      <c r="A88" s="444"/>
      <c r="B88" s="464" t="s">
        <v>120</v>
      </c>
      <c r="C88" s="465"/>
      <c r="D88" s="466"/>
      <c r="E88" s="105"/>
      <c r="F88" s="107">
        <f>F89+F90+F91+F92</f>
        <v>58880</v>
      </c>
      <c r="G88" s="448"/>
      <c r="H88" s="94"/>
      <c r="I88" s="450"/>
    </row>
    <row r="89" spans="1:23" ht="17.25" hidden="1" customHeight="1" x14ac:dyDescent="0.25">
      <c r="A89" s="444"/>
      <c r="B89" s="27"/>
      <c r="C89" s="23" t="s">
        <v>121</v>
      </c>
      <c r="D89" s="23" t="s">
        <v>122</v>
      </c>
      <c r="E89" s="105"/>
      <c r="F89" s="107">
        <v>0</v>
      </c>
      <c r="G89" s="448"/>
      <c r="H89" s="94"/>
      <c r="I89" s="450"/>
    </row>
    <row r="90" spans="1:23" ht="17.25" hidden="1" customHeight="1" x14ac:dyDescent="0.25">
      <c r="A90" s="444"/>
      <c r="B90" s="27"/>
      <c r="C90" s="23" t="s">
        <v>123</v>
      </c>
      <c r="D90" s="23" t="s">
        <v>122</v>
      </c>
      <c r="E90" s="105"/>
      <c r="F90" s="107">
        <v>0</v>
      </c>
      <c r="G90" s="448"/>
      <c r="H90" s="94"/>
      <c r="I90" s="450"/>
    </row>
    <row r="91" spans="1:23" ht="17.25" hidden="1" customHeight="1" x14ac:dyDescent="0.25">
      <c r="A91" s="444"/>
      <c r="B91" s="27"/>
      <c r="C91" s="23" t="s">
        <v>124</v>
      </c>
      <c r="D91" s="23" t="s">
        <v>122</v>
      </c>
      <c r="E91" s="105"/>
      <c r="F91" s="107">
        <v>0</v>
      </c>
      <c r="G91" s="448"/>
      <c r="H91" s="94"/>
      <c r="I91" s="450"/>
    </row>
    <row r="92" spans="1:23" ht="21" hidden="1" customHeight="1" x14ac:dyDescent="0.25">
      <c r="A92" s="444"/>
      <c r="B92" s="27"/>
      <c r="C92" s="41" t="s">
        <v>125</v>
      </c>
      <c r="D92" s="41" t="s">
        <v>122</v>
      </c>
      <c r="E92" s="9"/>
      <c r="F92" s="100">
        <f>F87+F86</f>
        <v>58880</v>
      </c>
      <c r="G92" s="449"/>
      <c r="H92" s="78"/>
      <c r="I92" s="439"/>
    </row>
    <row r="93" spans="1:23" ht="7.5" customHeight="1" x14ac:dyDescent="0.25">
      <c r="A93" s="444"/>
      <c r="B93" s="467"/>
      <c r="C93" s="468"/>
      <c r="D93" s="468"/>
      <c r="E93" s="468"/>
      <c r="F93" s="468"/>
      <c r="G93" s="468"/>
      <c r="H93" s="468"/>
      <c r="I93" s="469"/>
    </row>
    <row r="94" spans="1:23" ht="129.75" hidden="1" customHeight="1" x14ac:dyDescent="0.25">
      <c r="A94" s="445"/>
      <c r="B94" s="467"/>
      <c r="C94" s="468"/>
      <c r="D94" s="468"/>
      <c r="E94" s="468"/>
      <c r="F94" s="468"/>
      <c r="G94" s="468"/>
      <c r="H94" s="468"/>
      <c r="I94" s="469"/>
    </row>
    <row r="95" spans="1:23" s="54" customFormat="1" ht="133.5" hidden="1" customHeight="1" x14ac:dyDescent="0.25">
      <c r="A95" s="73"/>
      <c r="B95" s="455"/>
      <c r="C95" s="456"/>
      <c r="D95" s="456"/>
      <c r="E95" s="456"/>
      <c r="F95" s="456"/>
      <c r="G95" s="456"/>
      <c r="H95" s="456"/>
      <c r="I95" s="456"/>
      <c r="J95" s="2"/>
      <c r="K95" s="2"/>
      <c r="L95" s="2"/>
      <c r="M95" s="2"/>
      <c r="N95" s="2"/>
      <c r="O95" s="2"/>
      <c r="P95" s="2"/>
      <c r="Q95" s="2"/>
      <c r="R95" s="2"/>
      <c r="S95" s="2"/>
      <c r="T95" s="2"/>
      <c r="U95" s="2"/>
      <c r="V95" s="2"/>
      <c r="W95" s="2"/>
    </row>
    <row r="96" spans="1:23" x14ac:dyDescent="0.25">
      <c r="A96" s="125"/>
      <c r="B96" s="428"/>
      <c r="C96" s="428"/>
      <c r="D96" s="428"/>
      <c r="E96" s="428"/>
      <c r="F96" s="428"/>
      <c r="G96" s="428"/>
      <c r="H96" s="428"/>
      <c r="I96" s="428"/>
    </row>
    <row r="97" spans="1:10" x14ac:dyDescent="0.25">
      <c r="A97" s="125"/>
      <c r="B97" s="429"/>
      <c r="C97" s="428"/>
      <c r="D97" s="428"/>
      <c r="E97" s="428"/>
      <c r="F97" s="428"/>
      <c r="G97" s="428"/>
      <c r="H97" s="428"/>
      <c r="I97" s="428"/>
    </row>
    <row r="98" spans="1:10" ht="19.5" customHeight="1" x14ac:dyDescent="0.25">
      <c r="A98" s="125"/>
      <c r="C98" s="2" t="s">
        <v>393</v>
      </c>
    </row>
    <row r="99" spans="1:10" ht="170.25" customHeight="1" x14ac:dyDescent="0.25">
      <c r="A99" s="53"/>
      <c r="B99" s="430"/>
      <c r="C99" s="431"/>
      <c r="D99" s="431"/>
      <c r="E99" s="431"/>
      <c r="F99" s="431"/>
      <c r="G99" s="431"/>
      <c r="H99" s="431"/>
      <c r="I99" s="431"/>
    </row>
    <row r="100" spans="1:10" ht="99.75" customHeight="1" x14ac:dyDescent="0.25"/>
    <row r="101" spans="1:10" ht="104.25" customHeight="1" x14ac:dyDescent="0.25"/>
    <row r="102" spans="1:10" ht="36" customHeight="1" x14ac:dyDescent="0.25"/>
    <row r="103" spans="1:10" ht="88.5" customHeight="1" x14ac:dyDescent="0.25"/>
    <row r="104" spans="1:10" ht="139.5" customHeight="1" x14ac:dyDescent="0.25"/>
    <row r="105" spans="1:10" ht="137.25" customHeight="1" x14ac:dyDescent="0.25">
      <c r="J105" s="4"/>
    </row>
    <row r="106" spans="1:10" ht="121.5" customHeight="1" x14ac:dyDescent="0.25"/>
    <row r="107" spans="1:10" ht="142.5" customHeight="1" x14ac:dyDescent="0.25"/>
    <row r="108" spans="1:10" ht="16.5" customHeight="1" x14ac:dyDescent="0.25"/>
    <row r="109" spans="1:10" ht="123" customHeight="1" x14ac:dyDescent="0.25"/>
    <row r="110" spans="1:10" ht="17.25" customHeight="1" x14ac:dyDescent="0.25"/>
    <row r="111" spans="1:10" ht="18" customHeight="1" x14ac:dyDescent="0.25"/>
    <row r="112" spans="1:10" ht="41.25" customHeight="1" x14ac:dyDescent="0.25"/>
    <row r="113" spans="1:26" ht="75.75" customHeight="1" x14ac:dyDescent="0.25"/>
    <row r="114" spans="1:26" ht="61.5" customHeight="1" x14ac:dyDescent="0.25"/>
    <row r="115" spans="1:26" ht="94.5" customHeight="1" x14ac:dyDescent="0.25"/>
    <row r="116" spans="1:26" ht="73.5" customHeight="1" x14ac:dyDescent="0.25"/>
    <row r="118" spans="1:26" ht="0.75" customHeight="1" x14ac:dyDescent="0.25"/>
    <row r="119" spans="1:26" hidden="1" x14ac:dyDescent="0.25"/>
    <row r="120" spans="1:26" hidden="1" x14ac:dyDescent="0.25"/>
    <row r="121" spans="1:26" hidden="1" x14ac:dyDescent="0.25"/>
    <row r="122" spans="1:26" hidden="1" x14ac:dyDescent="0.25">
      <c r="J122" s="4"/>
      <c r="K122" s="4"/>
      <c r="L122" s="4"/>
      <c r="M122" s="4"/>
      <c r="N122" s="4"/>
      <c r="O122" s="4"/>
      <c r="P122" s="4"/>
      <c r="Q122" s="4"/>
      <c r="R122" s="4"/>
      <c r="S122" s="4"/>
      <c r="T122" s="4"/>
      <c r="U122" s="4"/>
      <c r="V122" s="4"/>
      <c r="W122" s="4"/>
    </row>
    <row r="123" spans="1:26" hidden="1" x14ac:dyDescent="0.25">
      <c r="J123" s="4"/>
      <c r="K123" s="4"/>
      <c r="L123" s="4"/>
      <c r="M123" s="4"/>
      <c r="N123" s="4"/>
      <c r="O123" s="4"/>
      <c r="P123" s="4"/>
      <c r="Q123" s="4"/>
      <c r="R123" s="4"/>
      <c r="S123" s="4"/>
      <c r="T123" s="4"/>
      <c r="U123" s="4"/>
      <c r="V123" s="4"/>
      <c r="W123" s="4"/>
      <c r="X123" s="4"/>
      <c r="Y123" s="4"/>
      <c r="Z123" s="4"/>
    </row>
    <row r="124" spans="1:26" s="120" customFormat="1" hidden="1" x14ac:dyDescent="0.25">
      <c r="A124" s="1"/>
      <c r="B124" s="2"/>
      <c r="C124" s="2"/>
      <c r="D124" s="2"/>
      <c r="E124" s="2"/>
      <c r="F124" s="2"/>
      <c r="G124" s="2"/>
      <c r="H124" s="2"/>
      <c r="I124" s="2"/>
      <c r="J124" s="4"/>
      <c r="K124" s="4"/>
      <c r="L124" s="4"/>
      <c r="M124" s="4"/>
      <c r="N124" s="4"/>
      <c r="O124" s="4"/>
      <c r="P124" s="4"/>
      <c r="Q124" s="4"/>
      <c r="R124" s="4"/>
      <c r="S124" s="4"/>
      <c r="T124" s="4"/>
      <c r="U124" s="4"/>
      <c r="V124" s="4"/>
      <c r="W124" s="4"/>
      <c r="X124" s="4"/>
      <c r="Y124" s="4"/>
      <c r="Z124" s="4"/>
    </row>
    <row r="125" spans="1:26" s="120" customFormat="1" ht="20.25" hidden="1" customHeight="1" x14ac:dyDescent="0.25">
      <c r="A125" s="1"/>
      <c r="B125" s="2"/>
      <c r="C125" s="2"/>
      <c r="D125" s="2"/>
      <c r="E125" s="2"/>
      <c r="F125" s="2"/>
      <c r="G125" s="2"/>
      <c r="H125" s="2"/>
      <c r="I125" s="2"/>
      <c r="J125" s="4"/>
      <c r="K125" s="4"/>
      <c r="L125" s="4"/>
      <c r="M125" s="4"/>
      <c r="N125" s="4"/>
      <c r="O125" s="4"/>
      <c r="P125" s="4"/>
      <c r="Q125" s="4"/>
      <c r="R125" s="4"/>
      <c r="S125" s="4"/>
      <c r="T125" s="4"/>
      <c r="U125" s="4"/>
      <c r="V125" s="4"/>
      <c r="W125" s="4"/>
      <c r="X125" s="4"/>
      <c r="Y125" s="4"/>
      <c r="Z125" s="4"/>
    </row>
    <row r="126" spans="1:26" s="120" customFormat="1" hidden="1" x14ac:dyDescent="0.25">
      <c r="A126" s="1"/>
      <c r="B126" s="2"/>
      <c r="C126" s="2"/>
      <c r="D126" s="2"/>
      <c r="E126" s="2"/>
      <c r="F126" s="2"/>
      <c r="G126" s="2"/>
      <c r="H126" s="2"/>
      <c r="I126" s="2"/>
      <c r="J126" s="4"/>
      <c r="K126" s="4"/>
      <c r="L126" s="4"/>
      <c r="M126" s="4"/>
      <c r="N126" s="4"/>
      <c r="O126" s="4"/>
      <c r="P126" s="4"/>
      <c r="Q126" s="4"/>
      <c r="R126" s="4"/>
      <c r="S126" s="4"/>
      <c r="T126" s="4"/>
      <c r="U126" s="4"/>
      <c r="V126" s="4"/>
      <c r="W126" s="4"/>
      <c r="X126" s="4"/>
      <c r="Y126" s="4"/>
      <c r="Z126" s="4"/>
    </row>
    <row r="127" spans="1:26" s="120" customFormat="1" hidden="1" x14ac:dyDescent="0.25">
      <c r="A127" s="1"/>
      <c r="B127" s="2"/>
      <c r="C127" s="2"/>
      <c r="D127" s="2"/>
      <c r="E127" s="2"/>
      <c r="F127" s="2"/>
      <c r="G127" s="2"/>
      <c r="H127" s="2"/>
      <c r="I127" s="2"/>
      <c r="J127" s="4"/>
      <c r="K127" s="4"/>
      <c r="L127" s="4"/>
      <c r="M127" s="4"/>
      <c r="N127" s="4"/>
      <c r="O127" s="4"/>
      <c r="P127" s="4"/>
      <c r="Q127" s="4"/>
      <c r="R127" s="4"/>
      <c r="S127" s="4"/>
      <c r="T127" s="4"/>
      <c r="U127" s="4"/>
      <c r="V127" s="4"/>
      <c r="W127" s="4"/>
      <c r="X127" s="4"/>
      <c r="Y127" s="4"/>
      <c r="Z127" s="4"/>
    </row>
    <row r="128" spans="1:26" s="120" customFormat="1" ht="2.25" customHeight="1" x14ac:dyDescent="0.25">
      <c r="A128" s="1"/>
      <c r="B128" s="2"/>
      <c r="C128" s="2"/>
      <c r="D128" s="2"/>
      <c r="E128" s="2"/>
      <c r="F128" s="2"/>
      <c r="G128" s="2"/>
      <c r="H128" s="2"/>
      <c r="I128" s="2"/>
      <c r="J128" s="4"/>
      <c r="K128" s="4"/>
      <c r="L128" s="4"/>
      <c r="M128" s="4"/>
      <c r="N128" s="4"/>
      <c r="O128" s="4"/>
      <c r="P128" s="4"/>
      <c r="Q128" s="4"/>
      <c r="R128" s="4"/>
      <c r="S128" s="4"/>
      <c r="T128" s="4"/>
      <c r="U128" s="4"/>
      <c r="V128" s="4"/>
      <c r="W128" s="4"/>
      <c r="X128" s="4"/>
      <c r="Y128" s="4"/>
      <c r="Z128" s="4"/>
    </row>
    <row r="129" spans="24:26" hidden="1" x14ac:dyDescent="0.25">
      <c r="X129" s="4"/>
      <c r="Y129" s="4"/>
      <c r="Z129" s="4"/>
    </row>
    <row r="130" spans="24:26" ht="13.5" hidden="1" customHeight="1" x14ac:dyDescent="0.25"/>
    <row r="131" spans="24:26" ht="351" hidden="1" customHeight="1" x14ac:dyDescent="0.25"/>
    <row r="132" spans="24:26" ht="14.25" customHeight="1" x14ac:dyDescent="0.25"/>
    <row r="133" spans="24:26" ht="18" hidden="1" customHeight="1" x14ac:dyDescent="0.25"/>
    <row r="134" spans="24:26" ht="186" hidden="1" customHeight="1" x14ac:dyDescent="0.25"/>
    <row r="135" spans="24:26" hidden="1" x14ac:dyDescent="0.25"/>
    <row r="138" spans="24:26" ht="32.25" customHeight="1" x14ac:dyDescent="0.25"/>
  </sheetData>
  <mergeCells count="92">
    <mergeCell ref="C2:I2"/>
    <mergeCell ref="G4:I4"/>
    <mergeCell ref="B6:I6"/>
    <mergeCell ref="A8:A9"/>
    <mergeCell ref="B8:B9"/>
    <mergeCell ref="C8:C9"/>
    <mergeCell ref="D8:D9"/>
    <mergeCell ref="E8:F9"/>
    <mergeCell ref="G8:G9"/>
    <mergeCell ref="H8:H9"/>
    <mergeCell ref="I8:I9"/>
    <mergeCell ref="A10:I10"/>
    <mergeCell ref="A11:A12"/>
    <mergeCell ref="B11:B12"/>
    <mergeCell ref="C11:C12"/>
    <mergeCell ref="D11:D12"/>
    <mergeCell ref="G11:G12"/>
    <mergeCell ref="I11:I12"/>
    <mergeCell ref="A14:A16"/>
    <mergeCell ref="B14:B16"/>
    <mergeCell ref="C14:C16"/>
    <mergeCell ref="D14:D16"/>
    <mergeCell ref="I14:I16"/>
    <mergeCell ref="G15:G16"/>
    <mergeCell ref="A17:I17"/>
    <mergeCell ref="A18:A22"/>
    <mergeCell ref="B18:B22"/>
    <mergeCell ref="C18:C22"/>
    <mergeCell ref="D18:D22"/>
    <mergeCell ref="G18:G22"/>
    <mergeCell ref="I18:I22"/>
    <mergeCell ref="A34:I35"/>
    <mergeCell ref="B36:I36"/>
    <mergeCell ref="A37:I37"/>
    <mergeCell ref="B26:B27"/>
    <mergeCell ref="C26:C27"/>
    <mergeCell ref="I26:I27"/>
    <mergeCell ref="A29:I29"/>
    <mergeCell ref="A32:A33"/>
    <mergeCell ref="B32:B33"/>
    <mergeCell ref="C32:C33"/>
    <mergeCell ref="D32:D33"/>
    <mergeCell ref="G32:G33"/>
    <mergeCell ref="I32:I33"/>
    <mergeCell ref="G39:G40"/>
    <mergeCell ref="I39:I40"/>
    <mergeCell ref="B41:I41"/>
    <mergeCell ref="B42:I42"/>
    <mergeCell ref="A43:I43"/>
    <mergeCell ref="B48:I48"/>
    <mergeCell ref="A45:I45"/>
    <mergeCell ref="B46:B47"/>
    <mergeCell ref="C46:C47"/>
    <mergeCell ref="G46:G47"/>
    <mergeCell ref="I46:I47"/>
    <mergeCell ref="A49:I49"/>
    <mergeCell ref="A50:A53"/>
    <mergeCell ref="B50:B53"/>
    <mergeCell ref="C50:C53"/>
    <mergeCell ref="D50:D53"/>
    <mergeCell ref="G50:G53"/>
    <mergeCell ref="I50:I53"/>
    <mergeCell ref="B63:B64"/>
    <mergeCell ref="C63:C64"/>
    <mergeCell ref="A66:I66"/>
    <mergeCell ref="B54:D54"/>
    <mergeCell ref="B59:I59"/>
    <mergeCell ref="B60:I60"/>
    <mergeCell ref="B61:I61"/>
    <mergeCell ref="A62:I62"/>
    <mergeCell ref="A68:A76"/>
    <mergeCell ref="B69:D69"/>
    <mergeCell ref="B74:I74"/>
    <mergeCell ref="B75:I75"/>
    <mergeCell ref="B76:I76"/>
    <mergeCell ref="A77:A84"/>
    <mergeCell ref="G77:G82"/>
    <mergeCell ref="I77:I82"/>
    <mergeCell ref="B78:D78"/>
    <mergeCell ref="B83:I83"/>
    <mergeCell ref="B84:I84"/>
    <mergeCell ref="A88:A94"/>
    <mergeCell ref="G88:G92"/>
    <mergeCell ref="I88:I92"/>
    <mergeCell ref="B88:D88"/>
    <mergeCell ref="B93:I93"/>
    <mergeCell ref="B94:I94"/>
    <mergeCell ref="B96:I96"/>
    <mergeCell ref="B97:I97"/>
    <mergeCell ref="B99:I99"/>
    <mergeCell ref="B95:I95"/>
    <mergeCell ref="B85:I85"/>
  </mergeCells>
  <printOptions horizontalCentered="1"/>
  <pageMargins left="0.39370078740157483" right="0.19685039370078741" top="0.39370078740157483" bottom="0.19685039370078741" header="0.31496062992125984" footer="0.31496062992125984"/>
  <pageSetup paperSize="9" fitToWidth="22" fitToHeight="22" orientation="landscape" r:id="rId1"/>
  <headerFooter alignWithMargins="0"/>
  <rowBreaks count="2" manualBreakCount="2">
    <brk id="35" max="7" man="1"/>
    <brk id="5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topLeftCell="A4" zoomScale="80" zoomScaleNormal="80" zoomScaleSheetLayoutView="76" workbookViewId="0">
      <selection activeCell="K7" sqref="K7"/>
    </sheetView>
  </sheetViews>
  <sheetFormatPr defaultColWidth="9.109375" defaultRowHeight="13.8" x14ac:dyDescent="0.25"/>
  <cols>
    <col min="1" max="1" width="5.109375" style="1" customWidth="1"/>
    <col min="2" max="2" width="7.109375" style="2" customWidth="1"/>
    <col min="3" max="3" width="28.6640625" style="2" customWidth="1"/>
    <col min="4" max="4" width="22.5546875" style="2" customWidth="1"/>
    <col min="5" max="5" width="11.33203125" style="2" customWidth="1"/>
    <col min="6" max="6" width="8.44140625" style="2" customWidth="1"/>
    <col min="7" max="7" width="27.44140625" style="2" customWidth="1"/>
    <col min="8" max="8" width="10.5546875" style="2" customWidth="1"/>
    <col min="9" max="9" width="18.109375" style="2" customWidth="1"/>
    <col min="10" max="16384" width="9.109375" style="2"/>
  </cols>
  <sheetData>
    <row r="1" spans="1:9" hidden="1" x14ac:dyDescent="0.25"/>
    <row r="2" spans="1:9" ht="15.75" hidden="1" customHeight="1" x14ac:dyDescent="0.25">
      <c r="C2" s="538" t="s">
        <v>0</v>
      </c>
      <c r="D2" s="538"/>
      <c r="E2" s="538"/>
      <c r="F2" s="538"/>
      <c r="G2" s="538"/>
      <c r="H2" s="538"/>
      <c r="I2" s="538"/>
    </row>
    <row r="3" spans="1:9" ht="15.75" hidden="1" customHeight="1" x14ac:dyDescent="0.25"/>
    <row r="4" spans="1:9" ht="37.950000000000003" customHeight="1" x14ac:dyDescent="0.25">
      <c r="G4" s="431" t="s">
        <v>394</v>
      </c>
      <c r="H4" s="431"/>
      <c r="I4" s="431"/>
    </row>
    <row r="5" spans="1:9" ht="15.75" customHeight="1" x14ac:dyDescent="0.25">
      <c r="C5" s="2" t="s">
        <v>1</v>
      </c>
    </row>
    <row r="6" spans="1:9" s="4" customFormat="1" ht="32.25" customHeight="1" x14ac:dyDescent="0.25">
      <c r="A6" s="3"/>
      <c r="B6" s="539" t="s">
        <v>2</v>
      </c>
      <c r="C6" s="539"/>
      <c r="D6" s="539"/>
      <c r="E6" s="539"/>
      <c r="F6" s="539"/>
      <c r="G6" s="539"/>
      <c r="H6" s="539"/>
      <c r="I6" s="539"/>
    </row>
    <row r="8" spans="1:9" x14ac:dyDescent="0.25">
      <c r="A8" s="540" t="s">
        <v>3</v>
      </c>
      <c r="B8" s="542" t="s">
        <v>4</v>
      </c>
      <c r="C8" s="429" t="s">
        <v>5</v>
      </c>
      <c r="D8" s="429" t="s">
        <v>6</v>
      </c>
      <c r="E8" s="544" t="s">
        <v>7</v>
      </c>
      <c r="F8" s="543"/>
      <c r="G8" s="547" t="s">
        <v>8</v>
      </c>
      <c r="H8" s="438" t="s">
        <v>9</v>
      </c>
      <c r="I8" s="429" t="s">
        <v>10</v>
      </c>
    </row>
    <row r="9" spans="1:9" ht="36" customHeight="1" x14ac:dyDescent="0.25">
      <c r="A9" s="541"/>
      <c r="B9" s="543"/>
      <c r="C9" s="438"/>
      <c r="D9" s="438"/>
      <c r="E9" s="545"/>
      <c r="F9" s="546"/>
      <c r="G9" s="548"/>
      <c r="H9" s="439"/>
      <c r="I9" s="438"/>
    </row>
    <row r="10" spans="1:9" ht="35.25" customHeight="1" x14ac:dyDescent="0.25">
      <c r="A10" s="55"/>
      <c r="B10" s="503" t="s">
        <v>144</v>
      </c>
      <c r="C10" s="503"/>
      <c r="D10" s="503"/>
      <c r="E10" s="503"/>
      <c r="F10" s="503"/>
      <c r="G10" s="503"/>
      <c r="H10" s="503"/>
      <c r="I10" s="504"/>
    </row>
    <row r="11" spans="1:9" ht="21.75" customHeight="1" x14ac:dyDescent="0.25">
      <c r="A11" s="515" t="s">
        <v>85</v>
      </c>
      <c r="B11" s="516"/>
      <c r="C11" s="516"/>
      <c r="D11" s="516"/>
      <c r="E11" s="516"/>
      <c r="F11" s="516"/>
      <c r="G11" s="516"/>
      <c r="H11" s="516"/>
      <c r="I11" s="517"/>
    </row>
    <row r="12" spans="1:9" ht="115.5" customHeight="1" x14ac:dyDescent="0.25">
      <c r="A12" s="90">
        <v>1</v>
      </c>
      <c r="B12" s="432" t="s">
        <v>145</v>
      </c>
      <c r="C12" s="438" t="s">
        <v>146</v>
      </c>
      <c r="D12" s="9" t="s">
        <v>147</v>
      </c>
      <c r="E12" s="9" t="s">
        <v>23</v>
      </c>
      <c r="F12" s="9">
        <v>1</v>
      </c>
      <c r="G12" s="9" t="s">
        <v>148</v>
      </c>
      <c r="H12" s="6"/>
      <c r="I12" s="438" t="s">
        <v>149</v>
      </c>
    </row>
    <row r="13" spans="1:9" ht="96.75" customHeight="1" x14ac:dyDescent="0.25">
      <c r="A13" s="40">
        <v>2</v>
      </c>
      <c r="B13" s="433"/>
      <c r="C13" s="439"/>
      <c r="D13" s="9" t="s">
        <v>150</v>
      </c>
      <c r="E13" s="9" t="s">
        <v>23</v>
      </c>
      <c r="F13" s="9">
        <v>1</v>
      </c>
      <c r="G13" s="9" t="s">
        <v>148</v>
      </c>
      <c r="H13" s="59">
        <v>41723</v>
      </c>
      <c r="I13" s="439"/>
    </row>
    <row r="14" spans="1:9" ht="20.25" customHeight="1" x14ac:dyDescent="0.25">
      <c r="A14" s="440" t="s">
        <v>34</v>
      </c>
      <c r="B14" s="441"/>
      <c r="C14" s="441"/>
      <c r="D14" s="441"/>
      <c r="E14" s="441"/>
      <c r="F14" s="441"/>
      <c r="G14" s="441"/>
      <c r="H14" s="441"/>
      <c r="I14" s="442"/>
    </row>
    <row r="15" spans="1:9" ht="96.75" customHeight="1" x14ac:dyDescent="0.25">
      <c r="A15" s="90">
        <v>3</v>
      </c>
      <c r="B15" s="82" t="s">
        <v>151</v>
      </c>
      <c r="C15" s="9" t="s">
        <v>152</v>
      </c>
      <c r="D15" s="9" t="s">
        <v>153</v>
      </c>
      <c r="E15" s="9"/>
      <c r="F15" s="124"/>
      <c r="G15" s="9" t="s">
        <v>154</v>
      </c>
      <c r="H15" s="9"/>
      <c r="I15" s="9" t="s">
        <v>155</v>
      </c>
    </row>
    <row r="16" spans="1:9" ht="63.75" customHeight="1" x14ac:dyDescent="0.25">
      <c r="A16" s="90">
        <v>4</v>
      </c>
      <c r="B16" s="81" t="s">
        <v>156</v>
      </c>
      <c r="C16" s="9" t="s">
        <v>157</v>
      </c>
      <c r="D16" s="9" t="s">
        <v>158</v>
      </c>
      <c r="E16" s="29"/>
      <c r="F16" s="124"/>
      <c r="G16" s="9" t="s">
        <v>159</v>
      </c>
      <c r="H16" s="9"/>
      <c r="I16" s="9" t="s">
        <v>155</v>
      </c>
    </row>
    <row r="17" spans="1:9" ht="147" customHeight="1" x14ac:dyDescent="0.25">
      <c r="A17" s="90">
        <v>6</v>
      </c>
      <c r="B17" s="11"/>
      <c r="C17" s="12"/>
      <c r="D17" s="6" t="s">
        <v>226</v>
      </c>
      <c r="E17" s="75" t="s">
        <v>23</v>
      </c>
      <c r="F17" s="9"/>
      <c r="G17" s="6" t="s">
        <v>227</v>
      </c>
      <c r="H17" s="12" t="s">
        <v>48</v>
      </c>
      <c r="I17" s="79" t="s">
        <v>228</v>
      </c>
    </row>
    <row r="18" spans="1:9" ht="24.75" hidden="1" customHeight="1" x14ac:dyDescent="0.25">
      <c r="A18" s="444"/>
      <c r="B18" s="91"/>
      <c r="C18" s="23" t="s">
        <v>121</v>
      </c>
      <c r="D18" s="23" t="s">
        <v>122</v>
      </c>
      <c r="E18" s="80"/>
      <c r="F18" s="6"/>
      <c r="G18" s="6"/>
      <c r="H18" s="6"/>
      <c r="I18" s="6"/>
    </row>
    <row r="19" spans="1:9" ht="27" hidden="1" customHeight="1" x14ac:dyDescent="0.25">
      <c r="A19" s="444"/>
      <c r="B19" s="91"/>
      <c r="C19" s="23" t="s">
        <v>123</v>
      </c>
      <c r="D19" s="23" t="s">
        <v>122</v>
      </c>
      <c r="E19" s="80"/>
      <c r="F19" s="6"/>
      <c r="G19" s="6"/>
      <c r="H19" s="6"/>
      <c r="I19" s="6"/>
    </row>
    <row r="20" spans="1:9" ht="26.25" hidden="1" customHeight="1" x14ac:dyDescent="0.25">
      <c r="A20" s="444"/>
      <c r="B20" s="91"/>
      <c r="C20" s="23" t="s">
        <v>124</v>
      </c>
      <c r="D20" s="23" t="s">
        <v>122</v>
      </c>
      <c r="E20" s="80"/>
      <c r="F20" s="6"/>
      <c r="G20" s="6"/>
      <c r="H20" s="6"/>
      <c r="I20" s="6"/>
    </row>
    <row r="21" spans="1:9" ht="23.25" hidden="1" customHeight="1" x14ac:dyDescent="0.25">
      <c r="A21" s="444"/>
      <c r="B21" s="91"/>
      <c r="C21" s="43" t="s">
        <v>125</v>
      </c>
      <c r="D21" s="43" t="s">
        <v>122</v>
      </c>
      <c r="E21" s="80"/>
      <c r="F21" s="6"/>
      <c r="G21" s="6"/>
      <c r="H21" s="6"/>
      <c r="I21" s="6"/>
    </row>
    <row r="22" spans="1:9" ht="8.25" customHeight="1" x14ac:dyDescent="0.25">
      <c r="A22" s="444"/>
      <c r="B22" s="467"/>
      <c r="C22" s="491"/>
      <c r="D22" s="491"/>
      <c r="E22" s="491"/>
      <c r="F22" s="491"/>
      <c r="G22" s="491"/>
      <c r="H22" s="491"/>
      <c r="I22" s="492"/>
    </row>
    <row r="23" spans="1:9" ht="20.25" hidden="1" customHeight="1" x14ac:dyDescent="0.25">
      <c r="A23" s="444"/>
      <c r="B23" s="493"/>
      <c r="C23" s="493"/>
      <c r="D23" s="493"/>
      <c r="E23" s="493"/>
      <c r="F23" s="493"/>
      <c r="G23" s="493"/>
      <c r="H23" s="493"/>
      <c r="I23" s="493"/>
    </row>
    <row r="24" spans="1:9" ht="21" hidden="1" customHeight="1" x14ac:dyDescent="0.25">
      <c r="A24" s="445"/>
      <c r="B24" s="494"/>
      <c r="C24" s="491"/>
      <c r="D24" s="491"/>
      <c r="E24" s="491"/>
      <c r="F24" s="491"/>
      <c r="G24" s="491"/>
      <c r="H24" s="491"/>
      <c r="I24" s="492"/>
    </row>
    <row r="25" spans="1:9" ht="25.5" customHeight="1" x14ac:dyDescent="0.25">
      <c r="A25" s="90"/>
      <c r="B25" s="461" t="s">
        <v>240</v>
      </c>
      <c r="C25" s="462"/>
      <c r="D25" s="462"/>
      <c r="E25" s="462"/>
      <c r="F25" s="462"/>
      <c r="G25" s="462"/>
      <c r="H25" s="462"/>
      <c r="I25" s="463"/>
    </row>
    <row r="26" spans="1:9" ht="123.75" customHeight="1" x14ac:dyDescent="0.25">
      <c r="A26" s="40">
        <v>1</v>
      </c>
      <c r="B26" s="8" t="s">
        <v>241</v>
      </c>
      <c r="C26" s="6" t="s">
        <v>242</v>
      </c>
      <c r="D26" s="6" t="s">
        <v>243</v>
      </c>
      <c r="E26" s="6" t="s">
        <v>23</v>
      </c>
      <c r="F26" s="6">
        <v>1</v>
      </c>
      <c r="G26" s="6" t="s">
        <v>244</v>
      </c>
      <c r="H26" s="6"/>
      <c r="I26" s="6" t="s">
        <v>245</v>
      </c>
    </row>
    <row r="27" spans="1:9" ht="40.5" customHeight="1" x14ac:dyDescent="0.25">
      <c r="A27" s="443">
        <v>2</v>
      </c>
      <c r="B27" s="482" t="s">
        <v>246</v>
      </c>
      <c r="C27" s="485" t="s">
        <v>247</v>
      </c>
      <c r="D27" s="485" t="s">
        <v>248</v>
      </c>
      <c r="E27" s="83" t="s">
        <v>15</v>
      </c>
      <c r="F27" s="83" t="s">
        <v>249</v>
      </c>
      <c r="G27" s="485" t="s">
        <v>250</v>
      </c>
      <c r="H27" s="84" t="s">
        <v>48</v>
      </c>
      <c r="I27" s="485" t="s">
        <v>251</v>
      </c>
    </row>
    <row r="28" spans="1:9" ht="54.75" customHeight="1" x14ac:dyDescent="0.25">
      <c r="A28" s="444"/>
      <c r="B28" s="483"/>
      <c r="C28" s="486"/>
      <c r="D28" s="486"/>
      <c r="E28" s="83" t="s">
        <v>19</v>
      </c>
      <c r="F28" s="83"/>
      <c r="G28" s="486"/>
      <c r="H28" s="85"/>
      <c r="I28" s="486"/>
    </row>
    <row r="29" spans="1:9" ht="89.25" customHeight="1" x14ac:dyDescent="0.25">
      <c r="A29" s="445"/>
      <c r="B29" s="484"/>
      <c r="C29" s="487"/>
      <c r="D29" s="487"/>
      <c r="E29" s="83" t="s">
        <v>33</v>
      </c>
      <c r="F29" s="83" t="s">
        <v>252</v>
      </c>
      <c r="G29" s="487"/>
      <c r="H29" s="86"/>
      <c r="I29" s="487"/>
    </row>
    <row r="30" spans="1:9" ht="20.25" customHeight="1" x14ac:dyDescent="0.25">
      <c r="A30" s="90"/>
      <c r="B30" s="478" t="s">
        <v>68</v>
      </c>
      <c r="C30" s="479"/>
      <c r="D30" s="479"/>
      <c r="E30" s="479"/>
      <c r="F30" s="479"/>
      <c r="G30" s="479"/>
      <c r="H30" s="479"/>
      <c r="I30" s="480"/>
    </row>
    <row r="31" spans="1:9" ht="33" customHeight="1" x14ac:dyDescent="0.25">
      <c r="A31" s="477">
        <v>4</v>
      </c>
      <c r="B31" s="481" t="s">
        <v>259</v>
      </c>
      <c r="C31" s="429" t="s">
        <v>260</v>
      </c>
      <c r="D31" s="429" t="s">
        <v>261</v>
      </c>
      <c r="E31" s="9" t="s">
        <v>31</v>
      </c>
      <c r="F31" s="9">
        <v>2270</v>
      </c>
      <c r="G31" s="429" t="s">
        <v>262</v>
      </c>
      <c r="H31" s="438" t="s">
        <v>48</v>
      </c>
      <c r="I31" s="429" t="s">
        <v>263</v>
      </c>
    </row>
    <row r="32" spans="1:9" ht="46.5" customHeight="1" x14ac:dyDescent="0.25">
      <c r="A32" s="477"/>
      <c r="B32" s="481"/>
      <c r="C32" s="429"/>
      <c r="D32" s="429"/>
      <c r="E32" s="9" t="s">
        <v>33</v>
      </c>
      <c r="F32" s="9">
        <v>511.18</v>
      </c>
      <c r="G32" s="429"/>
      <c r="H32" s="439"/>
      <c r="I32" s="429"/>
    </row>
    <row r="33" spans="1:9" ht="30" customHeight="1" x14ac:dyDescent="0.25">
      <c r="A33" s="443">
        <v>5</v>
      </c>
      <c r="B33" s="432" t="s">
        <v>264</v>
      </c>
      <c r="C33" s="438" t="s">
        <v>265</v>
      </c>
      <c r="D33" s="438" t="s">
        <v>266</v>
      </c>
      <c r="E33" s="9" t="s">
        <v>81</v>
      </c>
      <c r="F33" s="9">
        <v>486</v>
      </c>
      <c r="G33" s="438" t="s">
        <v>267</v>
      </c>
      <c r="H33" s="6" t="s">
        <v>48</v>
      </c>
      <c r="I33" s="438" t="s">
        <v>268</v>
      </c>
    </row>
    <row r="34" spans="1:9" ht="31.5" customHeight="1" x14ac:dyDescent="0.25">
      <c r="A34" s="444"/>
      <c r="B34" s="446"/>
      <c r="C34" s="450"/>
      <c r="D34" s="450"/>
      <c r="E34" s="9" t="s">
        <v>31</v>
      </c>
      <c r="F34" s="9">
        <v>829</v>
      </c>
      <c r="G34" s="450"/>
      <c r="H34" s="12"/>
      <c r="I34" s="450"/>
    </row>
    <row r="35" spans="1:9" ht="31.5" customHeight="1" x14ac:dyDescent="0.25">
      <c r="A35" s="445"/>
      <c r="B35" s="446"/>
      <c r="C35" s="450"/>
      <c r="D35" s="439"/>
      <c r="E35" s="9" t="s">
        <v>269</v>
      </c>
      <c r="F35" s="9">
        <v>186.68</v>
      </c>
      <c r="G35" s="439"/>
      <c r="H35" s="5"/>
      <c r="I35" s="439"/>
    </row>
    <row r="36" spans="1:9" ht="26.25" customHeight="1" x14ac:dyDescent="0.25">
      <c r="A36" s="477">
        <v>6</v>
      </c>
      <c r="B36" s="446"/>
      <c r="C36" s="450"/>
      <c r="D36" s="438" t="s">
        <v>270</v>
      </c>
      <c r="E36" s="9" t="s">
        <v>42</v>
      </c>
      <c r="F36" s="9">
        <v>190</v>
      </c>
      <c r="G36" s="438" t="s">
        <v>271</v>
      </c>
      <c r="H36" s="6" t="s">
        <v>48</v>
      </c>
      <c r="I36" s="438" t="s">
        <v>268</v>
      </c>
    </row>
    <row r="37" spans="1:9" ht="28.5" customHeight="1" x14ac:dyDescent="0.25">
      <c r="A37" s="477"/>
      <c r="B37" s="446"/>
      <c r="C37" s="450"/>
      <c r="D37" s="450"/>
      <c r="E37" s="9" t="s">
        <v>31</v>
      </c>
      <c r="F37" s="9">
        <v>321</v>
      </c>
      <c r="G37" s="450"/>
      <c r="H37" s="12"/>
      <c r="I37" s="450"/>
    </row>
    <row r="38" spans="1:9" ht="29.25" customHeight="1" x14ac:dyDescent="0.25">
      <c r="A38" s="477"/>
      <c r="B38" s="446"/>
      <c r="C38" s="450"/>
      <c r="D38" s="450"/>
      <c r="E38" s="438" t="s">
        <v>272</v>
      </c>
      <c r="F38" s="451">
        <v>72.28</v>
      </c>
      <c r="G38" s="450"/>
      <c r="H38" s="12"/>
      <c r="I38" s="439"/>
    </row>
    <row r="39" spans="1:9" ht="45" hidden="1" customHeight="1" x14ac:dyDescent="0.25">
      <c r="A39" s="40"/>
      <c r="B39" s="446"/>
      <c r="C39" s="450"/>
      <c r="D39" s="450"/>
      <c r="E39" s="448"/>
      <c r="F39" s="448"/>
      <c r="G39" s="450"/>
      <c r="H39" s="12"/>
      <c r="I39" s="92"/>
    </row>
    <row r="40" spans="1:9" ht="78" hidden="1" customHeight="1" x14ac:dyDescent="0.25">
      <c r="A40" s="40"/>
      <c r="B40" s="446"/>
      <c r="C40" s="450"/>
      <c r="D40" s="439"/>
      <c r="E40" s="476"/>
      <c r="F40" s="449"/>
      <c r="G40" s="439"/>
      <c r="H40" s="5"/>
      <c r="I40" s="92"/>
    </row>
    <row r="41" spans="1:9" ht="29.25" customHeight="1" x14ac:dyDescent="0.25">
      <c r="A41" s="443">
        <v>7</v>
      </c>
      <c r="B41" s="446"/>
      <c r="C41" s="450"/>
      <c r="D41" s="438" t="s">
        <v>273</v>
      </c>
      <c r="E41" s="124" t="s">
        <v>274</v>
      </c>
      <c r="F41" s="9">
        <v>350</v>
      </c>
      <c r="G41" s="438" t="s">
        <v>271</v>
      </c>
      <c r="H41" s="6" t="s">
        <v>48</v>
      </c>
      <c r="I41" s="438" t="s">
        <v>268</v>
      </c>
    </row>
    <row r="42" spans="1:9" ht="26.25" customHeight="1" x14ac:dyDescent="0.25">
      <c r="A42" s="444"/>
      <c r="B42" s="446"/>
      <c r="C42" s="450"/>
      <c r="D42" s="450"/>
      <c r="E42" s="124" t="s">
        <v>19</v>
      </c>
      <c r="F42" s="9">
        <v>598.1</v>
      </c>
      <c r="G42" s="448"/>
      <c r="H42" s="94"/>
      <c r="I42" s="450"/>
    </row>
    <row r="43" spans="1:9" ht="30" customHeight="1" x14ac:dyDescent="0.25">
      <c r="A43" s="445"/>
      <c r="B43" s="433"/>
      <c r="C43" s="439"/>
      <c r="D43" s="439"/>
      <c r="E43" s="124" t="s">
        <v>33</v>
      </c>
      <c r="F43" s="9">
        <v>441.53</v>
      </c>
      <c r="G43" s="449"/>
      <c r="H43" s="93"/>
      <c r="I43" s="439"/>
    </row>
    <row r="44" spans="1:9" ht="27.75" customHeight="1" x14ac:dyDescent="0.25">
      <c r="A44" s="443">
        <v>8</v>
      </c>
      <c r="B44" s="432" t="s">
        <v>275</v>
      </c>
      <c r="C44" s="470" t="s">
        <v>276</v>
      </c>
      <c r="D44" s="470" t="s">
        <v>277</v>
      </c>
      <c r="E44" s="34" t="s">
        <v>15</v>
      </c>
      <c r="F44" s="95">
        <v>2430</v>
      </c>
      <c r="G44" s="470" t="s">
        <v>278</v>
      </c>
      <c r="H44" s="96" t="s">
        <v>48</v>
      </c>
      <c r="I44" s="470" t="s">
        <v>279</v>
      </c>
    </row>
    <row r="45" spans="1:9" ht="26.25" customHeight="1" x14ac:dyDescent="0.25">
      <c r="A45" s="444"/>
      <c r="B45" s="446"/>
      <c r="C45" s="475"/>
      <c r="D45" s="475"/>
      <c r="E45" s="34" t="s">
        <v>19</v>
      </c>
      <c r="F45" s="9">
        <v>5265</v>
      </c>
      <c r="G45" s="475"/>
      <c r="H45" s="97"/>
      <c r="I45" s="475"/>
    </row>
    <row r="46" spans="1:9" ht="164.25" customHeight="1" x14ac:dyDescent="0.25">
      <c r="A46" s="445"/>
      <c r="B46" s="433"/>
      <c r="C46" s="471"/>
      <c r="D46" s="471"/>
      <c r="E46" s="9" t="s">
        <v>33</v>
      </c>
      <c r="F46" s="9">
        <v>1185.5999999999999</v>
      </c>
      <c r="G46" s="471"/>
      <c r="H46" s="98"/>
      <c r="I46" s="471"/>
    </row>
    <row r="47" spans="1:9" ht="63.75" customHeight="1" x14ac:dyDescent="0.25">
      <c r="A47" s="40">
        <v>9</v>
      </c>
      <c r="B47" s="432" t="s">
        <v>280</v>
      </c>
      <c r="C47" s="470" t="s">
        <v>281</v>
      </c>
      <c r="D47" s="97" t="s">
        <v>282</v>
      </c>
      <c r="E47" s="6" t="s">
        <v>33</v>
      </c>
      <c r="F47" s="6">
        <v>91.965000000000003</v>
      </c>
      <c r="G47" s="97"/>
      <c r="H47" s="97"/>
      <c r="I47" s="97" t="s">
        <v>283</v>
      </c>
    </row>
    <row r="48" spans="1:9" ht="89.25" customHeight="1" x14ac:dyDescent="0.25">
      <c r="A48" s="90">
        <v>10</v>
      </c>
      <c r="B48" s="433"/>
      <c r="C48" s="471"/>
      <c r="D48" s="34" t="s">
        <v>284</v>
      </c>
      <c r="E48" s="9" t="s">
        <v>33</v>
      </c>
      <c r="F48" s="9">
        <v>1864</v>
      </c>
      <c r="G48" s="34"/>
      <c r="H48" s="34"/>
      <c r="I48" s="34" t="s">
        <v>285</v>
      </c>
    </row>
    <row r="49" spans="1:26" ht="16.5" customHeight="1" x14ac:dyDescent="0.25">
      <c r="A49" s="440" t="s">
        <v>68</v>
      </c>
      <c r="B49" s="441"/>
      <c r="C49" s="441"/>
      <c r="D49" s="441"/>
      <c r="E49" s="441"/>
      <c r="F49" s="441"/>
      <c r="G49" s="441"/>
      <c r="H49" s="441"/>
      <c r="I49" s="442"/>
    </row>
    <row r="50" spans="1:26" ht="17.25" customHeight="1" x14ac:dyDescent="0.25">
      <c r="A50" s="443">
        <v>13</v>
      </c>
      <c r="B50" s="432" t="s">
        <v>370</v>
      </c>
      <c r="C50" s="447" t="s">
        <v>371</v>
      </c>
      <c r="D50" s="438" t="s">
        <v>372</v>
      </c>
      <c r="E50" s="6" t="s">
        <v>373</v>
      </c>
      <c r="F50" s="16">
        <v>50000</v>
      </c>
      <c r="G50" s="438" t="s">
        <v>374</v>
      </c>
      <c r="H50" s="6"/>
      <c r="I50" s="438" t="s">
        <v>375</v>
      </c>
    </row>
    <row r="51" spans="1:26" ht="18" customHeight="1" x14ac:dyDescent="0.25">
      <c r="A51" s="444"/>
      <c r="B51" s="446"/>
      <c r="C51" s="448"/>
      <c r="D51" s="450"/>
      <c r="E51" s="6" t="s">
        <v>19</v>
      </c>
      <c r="F51" s="16">
        <v>82000</v>
      </c>
      <c r="G51" s="450"/>
      <c r="H51" s="12"/>
      <c r="I51" s="450"/>
    </row>
    <row r="52" spans="1:26" ht="41.25" customHeight="1" x14ac:dyDescent="0.25">
      <c r="A52" s="445"/>
      <c r="B52" s="446"/>
      <c r="C52" s="448"/>
      <c r="D52" s="439"/>
      <c r="E52" s="9" t="s">
        <v>33</v>
      </c>
      <c r="F52" s="124">
        <v>11120.69</v>
      </c>
      <c r="G52" s="439"/>
      <c r="H52" s="5"/>
      <c r="I52" s="439"/>
    </row>
    <row r="53" spans="1:26" ht="1.5" customHeight="1" x14ac:dyDescent="0.25">
      <c r="A53" s="40"/>
      <c r="B53" s="48"/>
      <c r="C53" s="23" t="s">
        <v>119</v>
      </c>
      <c r="D53" s="49"/>
      <c r="E53" s="49"/>
      <c r="F53" s="50">
        <v>17</v>
      </c>
      <c r="G53" s="44"/>
      <c r="H53" s="44"/>
      <c r="I53" s="44"/>
    </row>
    <row r="54" spans="1:26" ht="0.75" customHeight="1" x14ac:dyDescent="0.25">
      <c r="A54" s="40"/>
      <c r="B54" s="436" t="s">
        <v>120</v>
      </c>
      <c r="C54" s="437"/>
      <c r="D54" s="437"/>
      <c r="E54" s="51"/>
      <c r="F54" s="52" t="e">
        <f>F55+F56+F57+F58</f>
        <v>#REF!</v>
      </c>
      <c r="G54" s="44"/>
      <c r="H54" s="44"/>
      <c r="I54" s="44"/>
    </row>
    <row r="55" spans="1:26" hidden="1" x14ac:dyDescent="0.25">
      <c r="A55" s="40"/>
      <c r="B55" s="26"/>
      <c r="C55" s="23" t="s">
        <v>121</v>
      </c>
      <c r="D55" s="23" t="s">
        <v>122</v>
      </c>
      <c r="E55" s="23"/>
      <c r="F55" s="50">
        <f>F50</f>
        <v>50000</v>
      </c>
      <c r="G55" s="44"/>
      <c r="H55" s="44"/>
      <c r="I55" s="44"/>
    </row>
    <row r="56" spans="1:26" hidden="1" x14ac:dyDescent="0.25">
      <c r="A56" s="40"/>
      <c r="B56" s="26"/>
      <c r="C56" s="23" t="s">
        <v>123</v>
      </c>
      <c r="D56" s="23" t="s">
        <v>122</v>
      </c>
      <c r="E56" s="23"/>
      <c r="F56" s="50" t="e">
        <f>F51+#REF!</f>
        <v>#REF!</v>
      </c>
      <c r="G56" s="44"/>
      <c r="H56" s="44"/>
      <c r="I56" s="44"/>
    </row>
    <row r="57" spans="1:26" hidden="1" x14ac:dyDescent="0.25">
      <c r="A57" s="40"/>
      <c r="B57" s="26"/>
      <c r="C57" s="23" t="s">
        <v>124</v>
      </c>
      <c r="D57" s="23" t="s">
        <v>122</v>
      </c>
      <c r="E57" s="23"/>
      <c r="F57" s="50" t="e">
        <f>F52+#REF!+#REF!+#REF!+#REF!</f>
        <v>#REF!</v>
      </c>
      <c r="G57" s="44"/>
      <c r="H57" s="44"/>
      <c r="I57" s="44"/>
    </row>
    <row r="58" spans="1:26" hidden="1" x14ac:dyDescent="0.25">
      <c r="A58" s="40"/>
      <c r="B58" s="26"/>
      <c r="C58" s="23" t="s">
        <v>125</v>
      </c>
      <c r="D58" s="23" t="s">
        <v>122</v>
      </c>
      <c r="E58" s="23"/>
      <c r="F58" s="50" t="e">
        <f>#REF!+#REF!+#REF!+#REF!+#REF!</f>
        <v>#REF!</v>
      </c>
      <c r="G58" s="44"/>
      <c r="H58" s="44"/>
      <c r="I58" s="44"/>
      <c r="J58" s="4"/>
      <c r="K58" s="4"/>
      <c r="L58" s="4"/>
      <c r="M58" s="4"/>
      <c r="N58" s="4"/>
      <c r="O58" s="4"/>
      <c r="P58" s="4"/>
      <c r="Q58" s="4"/>
      <c r="R58" s="4"/>
      <c r="S58" s="4"/>
      <c r="T58" s="4"/>
      <c r="U58" s="4"/>
      <c r="V58" s="4"/>
      <c r="W58" s="4"/>
    </row>
    <row r="59" spans="1:26" hidden="1" x14ac:dyDescent="0.25">
      <c r="A59" s="40"/>
      <c r="B59" s="117"/>
      <c r="C59" s="44"/>
      <c r="D59" s="23"/>
      <c r="E59" s="44"/>
      <c r="F59" s="118"/>
      <c r="G59" s="44"/>
      <c r="H59" s="44"/>
      <c r="I59" s="44"/>
      <c r="J59" s="4"/>
      <c r="K59" s="4"/>
      <c r="L59" s="4"/>
      <c r="M59" s="4"/>
      <c r="N59" s="4"/>
      <c r="O59" s="4"/>
      <c r="P59" s="4"/>
      <c r="Q59" s="4"/>
      <c r="R59" s="4"/>
      <c r="S59" s="4"/>
      <c r="T59" s="4"/>
      <c r="U59" s="4"/>
      <c r="V59" s="4"/>
      <c r="W59" s="4"/>
      <c r="X59" s="4"/>
      <c r="Y59" s="4"/>
      <c r="Z59" s="4"/>
    </row>
    <row r="60" spans="1:26" s="120" customFormat="1" ht="27.6" hidden="1" x14ac:dyDescent="0.25">
      <c r="A60" s="119"/>
      <c r="B60" s="48"/>
      <c r="C60" s="23" t="s">
        <v>391</v>
      </c>
      <c r="D60" s="49"/>
      <c r="E60" s="49"/>
      <c r="F60" s="50" t="e">
        <f>F53+#REF!+#REF!+#REF!+#REF!+#REF!+#REF!+#REF!+#REF!+#REF!</f>
        <v>#REF!</v>
      </c>
      <c r="G60" s="44"/>
      <c r="H60" s="44"/>
      <c r="I60" s="44"/>
      <c r="J60" s="4"/>
      <c r="K60" s="4"/>
      <c r="L60" s="4"/>
      <c r="M60" s="4"/>
      <c r="N60" s="4"/>
      <c r="O60" s="4"/>
      <c r="P60" s="4"/>
      <c r="Q60" s="4"/>
      <c r="R60" s="4"/>
      <c r="S60" s="4"/>
      <c r="T60" s="4"/>
      <c r="U60" s="4"/>
      <c r="V60" s="4"/>
      <c r="W60" s="4"/>
      <c r="X60" s="4"/>
      <c r="Y60" s="4"/>
      <c r="Z60" s="4"/>
    </row>
    <row r="61" spans="1:26" s="120" customFormat="1" ht="20.399999999999999" hidden="1" x14ac:dyDescent="0.25">
      <c r="A61" s="119"/>
      <c r="B61" s="436" t="s">
        <v>392</v>
      </c>
      <c r="C61" s="437"/>
      <c r="D61" s="437"/>
      <c r="E61" s="51"/>
      <c r="F61" s="52" t="e">
        <f>F54+#REF!+#REF!+#REF!+#REF!+#REF!</f>
        <v>#REF!</v>
      </c>
      <c r="G61" s="4"/>
      <c r="H61" s="4"/>
      <c r="I61" s="4"/>
      <c r="J61" s="4"/>
      <c r="K61" s="4"/>
      <c r="L61" s="4"/>
      <c r="M61" s="4"/>
      <c r="N61" s="4"/>
      <c r="O61" s="4"/>
      <c r="P61" s="4"/>
      <c r="Q61" s="4"/>
      <c r="R61" s="4"/>
      <c r="S61" s="4"/>
      <c r="T61" s="4"/>
      <c r="U61" s="4"/>
      <c r="V61" s="4"/>
      <c r="W61" s="4"/>
      <c r="X61" s="4"/>
      <c r="Y61" s="4"/>
      <c r="Z61" s="4"/>
    </row>
    <row r="62" spans="1:26" s="120" customFormat="1" hidden="1" x14ac:dyDescent="0.25">
      <c r="A62" s="119"/>
      <c r="B62" s="26"/>
      <c r="C62" s="23" t="s">
        <v>121</v>
      </c>
      <c r="D62" s="23" t="s">
        <v>122</v>
      </c>
      <c r="E62" s="23"/>
      <c r="F62" s="121" t="e">
        <f>F55+#REF!+#REF!+#REF!+F18+#REF!+#REF!+#REF!+#REF!+#REF!</f>
        <v>#REF!</v>
      </c>
      <c r="G62" s="4"/>
      <c r="H62" s="4"/>
      <c r="I62" s="4"/>
      <c r="J62" s="4"/>
      <c r="K62" s="4"/>
      <c r="L62" s="4"/>
      <c r="M62" s="4"/>
      <c r="N62" s="4"/>
      <c r="O62" s="4"/>
      <c r="P62" s="4"/>
      <c r="Q62" s="4"/>
      <c r="R62" s="4"/>
      <c r="S62" s="4"/>
      <c r="T62" s="4"/>
      <c r="U62" s="4"/>
      <c r="V62" s="4"/>
      <c r="W62" s="4"/>
      <c r="X62" s="4"/>
      <c r="Y62" s="4"/>
      <c r="Z62" s="4"/>
    </row>
    <row r="63" spans="1:26" s="120" customFormat="1" hidden="1" x14ac:dyDescent="0.25">
      <c r="A63" s="119"/>
      <c r="B63" s="26"/>
      <c r="C63" s="23" t="s">
        <v>123</v>
      </c>
      <c r="D63" s="23" t="s">
        <v>122</v>
      </c>
      <c r="E63" s="23"/>
      <c r="F63" s="121" t="e">
        <f>F56+#REF!+#REF!+#REF!+F19+#REF!+#REF!+#REF!+#REF!+#REF!</f>
        <v>#REF!</v>
      </c>
      <c r="G63" s="4"/>
      <c r="H63" s="4"/>
      <c r="I63" s="4"/>
      <c r="J63" s="4"/>
      <c r="K63" s="4"/>
      <c r="L63" s="4"/>
      <c r="M63" s="4"/>
      <c r="N63" s="4"/>
      <c r="O63" s="4"/>
      <c r="P63" s="4"/>
      <c r="Q63" s="4"/>
      <c r="R63" s="4"/>
      <c r="S63" s="4"/>
      <c r="T63" s="4"/>
      <c r="U63" s="4"/>
      <c r="V63" s="4"/>
      <c r="W63" s="4"/>
      <c r="X63" s="4"/>
      <c r="Y63" s="4"/>
      <c r="Z63" s="4"/>
    </row>
    <row r="64" spans="1:26" s="120" customFormat="1" ht="2.25" customHeight="1" x14ac:dyDescent="0.25">
      <c r="A64" s="119"/>
      <c r="B64" s="26"/>
      <c r="C64" s="23" t="s">
        <v>124</v>
      </c>
      <c r="D64" s="23" t="s">
        <v>122</v>
      </c>
      <c r="E64" s="23"/>
      <c r="F64" s="121" t="e">
        <f>F57+#REF!+#REF!+#REF!+F20+#REF!+#REF!+#REF!+#REF!+#REF!</f>
        <v>#REF!</v>
      </c>
      <c r="G64" s="4"/>
      <c r="H64" s="4"/>
      <c r="I64" s="4"/>
      <c r="J64" s="4"/>
      <c r="K64" s="4"/>
      <c r="L64" s="4"/>
      <c r="M64" s="4"/>
      <c r="N64" s="4"/>
      <c r="O64" s="4"/>
      <c r="P64" s="4"/>
      <c r="Q64" s="4"/>
      <c r="R64" s="4"/>
      <c r="S64" s="4"/>
      <c r="T64" s="4"/>
      <c r="U64" s="4"/>
      <c r="V64" s="4"/>
      <c r="W64" s="4"/>
      <c r="X64" s="4"/>
      <c r="Y64" s="4"/>
      <c r="Z64" s="4"/>
    </row>
    <row r="65" spans="1:26" hidden="1" x14ac:dyDescent="0.25">
      <c r="A65" s="119"/>
      <c r="B65" s="26"/>
      <c r="C65" s="23" t="s">
        <v>125</v>
      </c>
      <c r="D65" s="23" t="s">
        <v>122</v>
      </c>
      <c r="E65" s="23"/>
      <c r="F65" s="121" t="e">
        <f>F58+#REF!+#REF!+#REF!+F21+#REF!+#REF!+#REF!+#REF!+#REF!</f>
        <v>#REF!</v>
      </c>
      <c r="G65" s="4"/>
      <c r="H65" s="4"/>
      <c r="I65" s="4"/>
      <c r="X65" s="4"/>
      <c r="Y65" s="4"/>
      <c r="Z65" s="4"/>
    </row>
    <row r="66" spans="1:26" ht="13.5" hidden="1" customHeight="1" x14ac:dyDescent="0.25">
      <c r="A66" s="40"/>
      <c r="B66" s="122"/>
      <c r="C66" s="123"/>
      <c r="D66" s="123"/>
      <c r="E66" s="123"/>
      <c r="F66" s="17"/>
    </row>
    <row r="67" spans="1:26" ht="351" hidden="1" customHeight="1" x14ac:dyDescent="0.25">
      <c r="A67" s="73"/>
      <c r="B67" s="429"/>
      <c r="C67" s="428"/>
      <c r="D67" s="428"/>
      <c r="E67" s="428"/>
      <c r="F67" s="428"/>
      <c r="G67" s="428"/>
      <c r="H67" s="428"/>
      <c r="I67" s="428"/>
    </row>
    <row r="68" spans="1:26" ht="14.25" customHeight="1" x14ac:dyDescent="0.25">
      <c r="A68" s="125"/>
      <c r="B68" s="429"/>
      <c r="C68" s="429"/>
      <c r="D68" s="429"/>
      <c r="E68" s="429"/>
      <c r="F68" s="429"/>
      <c r="G68" s="429"/>
      <c r="H68" s="429"/>
      <c r="I68" s="429"/>
    </row>
    <row r="69" spans="1:26" ht="18" hidden="1" customHeight="1" x14ac:dyDescent="0.25">
      <c r="A69" s="125"/>
      <c r="B69" s="428"/>
      <c r="C69" s="428"/>
      <c r="D69" s="428"/>
      <c r="E69" s="428"/>
      <c r="F69" s="428"/>
      <c r="G69" s="428"/>
      <c r="H69" s="428"/>
      <c r="I69" s="428"/>
    </row>
    <row r="70" spans="1:26" ht="186" hidden="1" customHeight="1" x14ac:dyDescent="0.25">
      <c r="A70" s="125"/>
      <c r="B70" s="429"/>
      <c r="C70" s="428"/>
      <c r="D70" s="428"/>
      <c r="E70" s="428"/>
      <c r="F70" s="428"/>
      <c r="G70" s="428"/>
      <c r="H70" s="428"/>
      <c r="I70" s="428"/>
    </row>
    <row r="71" spans="1:26" hidden="1" x14ac:dyDescent="0.25">
      <c r="A71" s="125"/>
    </row>
    <row r="72" spans="1:26" x14ac:dyDescent="0.25">
      <c r="A72" s="125"/>
    </row>
    <row r="73" spans="1:26" x14ac:dyDescent="0.25">
      <c r="A73" s="125"/>
    </row>
    <row r="74" spans="1:26" ht="32.25" customHeight="1" x14ac:dyDescent="0.25">
      <c r="A74" s="53"/>
      <c r="B74" s="430"/>
      <c r="C74" s="431"/>
      <c r="D74" s="431"/>
      <c r="E74" s="431"/>
      <c r="F74" s="431"/>
      <c r="G74" s="431"/>
      <c r="H74" s="431"/>
      <c r="I74" s="431"/>
    </row>
  </sheetData>
  <mergeCells count="74">
    <mergeCell ref="B69:I69"/>
    <mergeCell ref="B70:I70"/>
    <mergeCell ref="B74:I74"/>
    <mergeCell ref="B54:D54"/>
    <mergeCell ref="B61:D61"/>
    <mergeCell ref="B67:I67"/>
    <mergeCell ref="B68:I68"/>
    <mergeCell ref="A49:I49"/>
    <mergeCell ref="A50:A52"/>
    <mergeCell ref="B50:B52"/>
    <mergeCell ref="C50:C52"/>
    <mergeCell ref="D50:D52"/>
    <mergeCell ref="G50:G52"/>
    <mergeCell ref="I50:I52"/>
    <mergeCell ref="B47:B48"/>
    <mergeCell ref="C47:C48"/>
    <mergeCell ref="A44:A46"/>
    <mergeCell ref="B44:B46"/>
    <mergeCell ref="C44:C46"/>
    <mergeCell ref="D44:D46"/>
    <mergeCell ref="G44:G46"/>
    <mergeCell ref="I44:I46"/>
    <mergeCell ref="E38:E40"/>
    <mergeCell ref="F38:F40"/>
    <mergeCell ref="A41:A43"/>
    <mergeCell ref="D41:D43"/>
    <mergeCell ref="G41:G43"/>
    <mergeCell ref="I41:I43"/>
    <mergeCell ref="A33:A35"/>
    <mergeCell ref="B33:B43"/>
    <mergeCell ref="C33:C43"/>
    <mergeCell ref="D33:D35"/>
    <mergeCell ref="G33:G35"/>
    <mergeCell ref="I33:I35"/>
    <mergeCell ref="A36:A38"/>
    <mergeCell ref="D36:D40"/>
    <mergeCell ref="G36:G40"/>
    <mergeCell ref="I36:I38"/>
    <mergeCell ref="B30:I30"/>
    <mergeCell ref="A31:A32"/>
    <mergeCell ref="B31:B32"/>
    <mergeCell ref="C31:C32"/>
    <mergeCell ref="D31:D32"/>
    <mergeCell ref="G31:G32"/>
    <mergeCell ref="H31:H32"/>
    <mergeCell ref="I31:I32"/>
    <mergeCell ref="I27:I29"/>
    <mergeCell ref="A18:A24"/>
    <mergeCell ref="B22:I22"/>
    <mergeCell ref="B23:I23"/>
    <mergeCell ref="B24:I24"/>
    <mergeCell ref="B25:I25"/>
    <mergeCell ref="A27:A29"/>
    <mergeCell ref="B27:B29"/>
    <mergeCell ref="C27:C29"/>
    <mergeCell ref="D27:D29"/>
    <mergeCell ref="G27:G29"/>
    <mergeCell ref="B12:B13"/>
    <mergeCell ref="C12:C13"/>
    <mergeCell ref="I12:I13"/>
    <mergeCell ref="A14:I14"/>
    <mergeCell ref="B10:I10"/>
    <mergeCell ref="A11:I11"/>
    <mergeCell ref="I8:I9"/>
    <mergeCell ref="C2:I2"/>
    <mergeCell ref="G4:I4"/>
    <mergeCell ref="B6:I6"/>
    <mergeCell ref="A8:A9"/>
    <mergeCell ref="B8:B9"/>
    <mergeCell ref="C8:C9"/>
    <mergeCell ref="D8:D9"/>
    <mergeCell ref="E8:F9"/>
    <mergeCell ref="G8:G9"/>
    <mergeCell ref="H8:H9"/>
  </mergeCells>
  <printOptions horizontalCentered="1"/>
  <pageMargins left="0.39370078740157483" right="0.19685039370078741" top="0.39370078740157483" bottom="0.19685039370078741" header="0.31496062992125984" footer="0.31496062992125984"/>
  <pageSetup paperSize="9" fitToWidth="22" fitToHeight="22" orientation="landscape" r:id="rId1"/>
  <headerFooter alignWithMargins="0"/>
  <rowBreaks count="2" manualBreakCount="2">
    <brk id="26" max="16383" man="1"/>
    <brk id="5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topLeftCell="A54" zoomScale="80" zoomScaleNormal="80" zoomScaleSheetLayoutView="76" workbookViewId="0">
      <selection activeCell="K8" sqref="K8"/>
    </sheetView>
  </sheetViews>
  <sheetFormatPr defaultColWidth="9.109375" defaultRowHeight="13.8" x14ac:dyDescent="0.25"/>
  <cols>
    <col min="1" max="1" width="5.109375" style="1" customWidth="1"/>
    <col min="2" max="2" width="7.109375" style="2" customWidth="1"/>
    <col min="3" max="3" width="28.6640625" style="2" customWidth="1"/>
    <col min="4" max="4" width="22.5546875" style="2" customWidth="1"/>
    <col min="5" max="5" width="11.33203125" style="2" customWidth="1"/>
    <col min="6" max="6" width="8.44140625" style="2" customWidth="1"/>
    <col min="7" max="7" width="27.44140625" style="2" customWidth="1"/>
    <col min="8" max="8" width="10.5546875" style="2" customWidth="1"/>
    <col min="9" max="9" width="18.109375" style="2" customWidth="1"/>
    <col min="10" max="16384" width="9.109375" style="2"/>
  </cols>
  <sheetData>
    <row r="1" spans="1:23" hidden="1" x14ac:dyDescent="0.25"/>
    <row r="2" spans="1:23" ht="15.75" hidden="1" customHeight="1" x14ac:dyDescent="0.25">
      <c r="C2" s="538" t="s">
        <v>0</v>
      </c>
      <c r="D2" s="538"/>
      <c r="E2" s="538"/>
      <c r="F2" s="538"/>
      <c r="G2" s="538"/>
      <c r="H2" s="538"/>
      <c r="I2" s="538"/>
    </row>
    <row r="3" spans="1:23" ht="15.75" hidden="1" customHeight="1" x14ac:dyDescent="0.25"/>
    <row r="4" spans="1:23" ht="37.950000000000003" customHeight="1" x14ac:dyDescent="0.25">
      <c r="G4" s="431" t="s">
        <v>395</v>
      </c>
      <c r="H4" s="431"/>
      <c r="I4" s="431"/>
    </row>
    <row r="5" spans="1:23" ht="15.75" customHeight="1" x14ac:dyDescent="0.25">
      <c r="C5" s="2" t="s">
        <v>1</v>
      </c>
    </row>
    <row r="6" spans="1:23" s="4" customFormat="1" ht="32.25" customHeight="1" x14ac:dyDescent="0.25">
      <c r="A6" s="3"/>
      <c r="B6" s="539" t="s">
        <v>2</v>
      </c>
      <c r="C6" s="539"/>
      <c r="D6" s="539"/>
      <c r="E6" s="539"/>
      <c r="F6" s="539"/>
      <c r="G6" s="539"/>
      <c r="H6" s="539"/>
      <c r="I6" s="539"/>
    </row>
    <row r="8" spans="1:23" x14ac:dyDescent="0.25">
      <c r="A8" s="540" t="s">
        <v>3</v>
      </c>
      <c r="B8" s="542" t="s">
        <v>4</v>
      </c>
      <c r="C8" s="429" t="s">
        <v>5</v>
      </c>
      <c r="D8" s="429" t="s">
        <v>6</v>
      </c>
      <c r="E8" s="544" t="s">
        <v>7</v>
      </c>
      <c r="F8" s="543"/>
      <c r="G8" s="547" t="s">
        <v>8</v>
      </c>
      <c r="H8" s="438" t="s">
        <v>9</v>
      </c>
      <c r="I8" s="429" t="s">
        <v>10</v>
      </c>
    </row>
    <row r="9" spans="1:23" ht="36" customHeight="1" x14ac:dyDescent="0.25">
      <c r="A9" s="541"/>
      <c r="B9" s="543"/>
      <c r="C9" s="438"/>
      <c r="D9" s="438"/>
      <c r="E9" s="545"/>
      <c r="F9" s="546"/>
      <c r="G9" s="548"/>
      <c r="H9" s="439"/>
      <c r="I9" s="438"/>
    </row>
    <row r="10" spans="1:23" s="54" customFormat="1" ht="29.25" customHeight="1" x14ac:dyDescent="0.25">
      <c r="A10" s="62"/>
      <c r="B10" s="512" t="s">
        <v>169</v>
      </c>
      <c r="C10" s="512"/>
      <c r="D10" s="512"/>
      <c r="E10" s="512"/>
      <c r="F10" s="512"/>
      <c r="G10" s="512"/>
      <c r="H10" s="512"/>
      <c r="I10" s="512"/>
    </row>
    <row r="11" spans="1:23" s="54" customFormat="1" ht="21.75" customHeight="1" x14ac:dyDescent="0.25">
      <c r="A11" s="457" t="s">
        <v>85</v>
      </c>
      <c r="B11" s="458"/>
      <c r="C11" s="458"/>
      <c r="D11" s="458"/>
      <c r="E11" s="458"/>
      <c r="F11" s="458"/>
      <c r="G11" s="458"/>
      <c r="H11" s="458"/>
      <c r="I11" s="459"/>
      <c r="J11" s="2"/>
      <c r="K11" s="2"/>
      <c r="L11" s="2"/>
      <c r="M11" s="2"/>
      <c r="N11" s="2"/>
      <c r="O11" s="2"/>
      <c r="P11" s="2"/>
      <c r="Q11" s="2"/>
      <c r="R11" s="2"/>
      <c r="S11" s="2"/>
      <c r="T11" s="2"/>
      <c r="U11" s="2"/>
      <c r="V11" s="2"/>
      <c r="W11" s="2"/>
    </row>
    <row r="12" spans="1:23" ht="120" customHeight="1" x14ac:dyDescent="0.25">
      <c r="A12" s="90">
        <v>1</v>
      </c>
      <c r="B12" s="91" t="s">
        <v>170</v>
      </c>
      <c r="C12" s="9" t="s">
        <v>171</v>
      </c>
      <c r="D12" s="9" t="s">
        <v>172</v>
      </c>
      <c r="E12" s="9" t="s">
        <v>173</v>
      </c>
      <c r="F12" s="124">
        <v>1</v>
      </c>
      <c r="G12" s="9" t="s">
        <v>174</v>
      </c>
      <c r="H12" s="63">
        <v>41866</v>
      </c>
      <c r="I12" s="9" t="s">
        <v>175</v>
      </c>
    </row>
    <row r="13" spans="1:23" ht="18.75" customHeight="1" x14ac:dyDescent="0.25">
      <c r="A13" s="440" t="s">
        <v>34</v>
      </c>
      <c r="B13" s="441"/>
      <c r="C13" s="441"/>
      <c r="D13" s="441"/>
      <c r="E13" s="441"/>
      <c r="F13" s="441"/>
      <c r="G13" s="441"/>
      <c r="H13" s="441"/>
      <c r="I13" s="442"/>
    </row>
    <row r="14" spans="1:23" ht="154.5" customHeight="1" x14ac:dyDescent="0.25">
      <c r="A14" s="90">
        <v>2</v>
      </c>
      <c r="B14" s="91" t="s">
        <v>176</v>
      </c>
      <c r="C14" s="9" t="s">
        <v>177</v>
      </c>
      <c r="D14" s="9" t="s">
        <v>178</v>
      </c>
      <c r="E14" s="9" t="s">
        <v>23</v>
      </c>
      <c r="F14" s="124"/>
      <c r="G14" s="64" t="s">
        <v>179</v>
      </c>
      <c r="H14" s="64" t="s">
        <v>180</v>
      </c>
      <c r="I14" s="9" t="s">
        <v>181</v>
      </c>
    </row>
    <row r="15" spans="1:23" ht="156" customHeight="1" x14ac:dyDescent="0.25">
      <c r="A15" s="40">
        <v>3</v>
      </c>
      <c r="B15" s="82" t="s">
        <v>182</v>
      </c>
      <c r="C15" s="9" t="s">
        <v>183</v>
      </c>
      <c r="D15" s="9" t="s">
        <v>184</v>
      </c>
      <c r="E15" s="9"/>
      <c r="F15" s="9"/>
      <c r="G15" s="9" t="s">
        <v>185</v>
      </c>
      <c r="H15" s="9" t="s">
        <v>48</v>
      </c>
      <c r="I15" s="9" t="s">
        <v>181</v>
      </c>
    </row>
    <row r="16" spans="1:23" ht="137.25" customHeight="1" x14ac:dyDescent="0.25">
      <c r="A16" s="40">
        <v>5</v>
      </c>
      <c r="B16" s="432" t="s">
        <v>192</v>
      </c>
      <c r="C16" s="438" t="s">
        <v>193</v>
      </c>
      <c r="D16" s="9" t="s">
        <v>194</v>
      </c>
      <c r="E16" s="9"/>
      <c r="F16" s="9"/>
      <c r="G16" s="6" t="s">
        <v>195</v>
      </c>
      <c r="H16" s="6"/>
      <c r="I16" s="438" t="s">
        <v>196</v>
      </c>
    </row>
    <row r="17" spans="1:23" ht="129" customHeight="1" x14ac:dyDescent="0.25">
      <c r="A17" s="40"/>
      <c r="B17" s="446"/>
      <c r="C17" s="450"/>
      <c r="D17" s="6" t="s">
        <v>197</v>
      </c>
      <c r="E17" s="6"/>
      <c r="F17" s="6"/>
      <c r="G17" s="6"/>
      <c r="H17" s="12"/>
      <c r="I17" s="450"/>
    </row>
    <row r="18" spans="1:23" ht="17.25" customHeight="1" x14ac:dyDescent="0.25">
      <c r="A18" s="460" t="s">
        <v>68</v>
      </c>
      <c r="B18" s="460"/>
      <c r="C18" s="460"/>
      <c r="D18" s="460"/>
      <c r="E18" s="460"/>
      <c r="F18" s="460"/>
      <c r="G18" s="460"/>
      <c r="H18" s="460"/>
      <c r="I18" s="460"/>
    </row>
    <row r="19" spans="1:23" ht="72" customHeight="1" x14ac:dyDescent="0.25">
      <c r="A19" s="66">
        <v>6</v>
      </c>
      <c r="B19" s="506" t="s">
        <v>198</v>
      </c>
      <c r="C19" s="434" t="s">
        <v>199</v>
      </c>
      <c r="D19" s="434" t="s">
        <v>200</v>
      </c>
      <c r="E19" s="434"/>
      <c r="F19" s="510"/>
      <c r="G19" s="434" t="s">
        <v>201</v>
      </c>
      <c r="H19" s="67" t="s">
        <v>48</v>
      </c>
      <c r="I19" s="434" t="s">
        <v>111</v>
      </c>
    </row>
    <row r="20" spans="1:23" ht="64.5" hidden="1" customHeight="1" x14ac:dyDescent="0.25">
      <c r="A20" s="68"/>
      <c r="B20" s="507"/>
      <c r="C20" s="509"/>
      <c r="D20" s="495"/>
      <c r="E20" s="495"/>
      <c r="F20" s="511"/>
      <c r="G20" s="495"/>
      <c r="H20" s="69"/>
      <c r="I20" s="495"/>
    </row>
    <row r="21" spans="1:23" ht="49.5" hidden="1" customHeight="1" x14ac:dyDescent="0.25">
      <c r="A21" s="68"/>
      <c r="B21" s="507"/>
      <c r="C21" s="509"/>
      <c r="D21" s="495"/>
      <c r="E21" s="495"/>
      <c r="F21" s="511"/>
      <c r="G21" s="495"/>
      <c r="H21" s="69"/>
      <c r="I21" s="495"/>
    </row>
    <row r="22" spans="1:23" ht="78" hidden="1" customHeight="1" x14ac:dyDescent="0.25">
      <c r="A22" s="68"/>
      <c r="B22" s="507"/>
      <c r="C22" s="509"/>
      <c r="D22" s="495"/>
      <c r="E22" s="495"/>
      <c r="F22" s="511"/>
      <c r="G22" s="495"/>
      <c r="H22" s="69"/>
      <c r="I22" s="495"/>
    </row>
    <row r="23" spans="1:23" ht="47.25" hidden="1" customHeight="1" x14ac:dyDescent="0.25">
      <c r="A23" s="68"/>
      <c r="B23" s="508"/>
      <c r="C23" s="496"/>
      <c r="D23" s="496"/>
      <c r="E23" s="496"/>
      <c r="F23" s="508"/>
      <c r="G23" s="496"/>
      <c r="H23" s="70"/>
      <c r="I23" s="496"/>
    </row>
    <row r="24" spans="1:23" ht="20.25" customHeight="1" x14ac:dyDescent="0.25">
      <c r="A24" s="40"/>
      <c r="B24" s="48"/>
      <c r="C24" s="23" t="s">
        <v>119</v>
      </c>
      <c r="D24" s="49"/>
      <c r="E24" s="49"/>
      <c r="F24" s="50">
        <v>6</v>
      </c>
      <c r="G24" s="9"/>
      <c r="H24" s="9"/>
      <c r="I24" s="9"/>
    </row>
    <row r="25" spans="1:23" ht="27.75" hidden="1" customHeight="1" x14ac:dyDescent="0.25">
      <c r="A25" s="40"/>
      <c r="B25" s="436" t="s">
        <v>120</v>
      </c>
      <c r="C25" s="437"/>
      <c r="D25" s="437"/>
      <c r="E25" s="51"/>
      <c r="F25" s="52">
        <f>F26+F27+F28+F29</f>
        <v>0</v>
      </c>
      <c r="G25" s="9"/>
      <c r="H25" s="9"/>
      <c r="I25" s="9"/>
    </row>
    <row r="26" spans="1:23" ht="20.25" hidden="1" customHeight="1" x14ac:dyDescent="0.25">
      <c r="A26" s="40"/>
      <c r="B26" s="26"/>
      <c r="C26" s="23" t="s">
        <v>121</v>
      </c>
      <c r="D26" s="23" t="s">
        <v>122</v>
      </c>
      <c r="E26" s="23"/>
      <c r="F26" s="50">
        <v>0</v>
      </c>
      <c r="G26" s="9"/>
      <c r="H26" s="9"/>
      <c r="I26" s="9"/>
    </row>
    <row r="27" spans="1:23" ht="20.25" hidden="1" customHeight="1" x14ac:dyDescent="0.25">
      <c r="A27" s="40"/>
      <c r="B27" s="26"/>
      <c r="C27" s="23" t="s">
        <v>123</v>
      </c>
      <c r="D27" s="23" t="s">
        <v>122</v>
      </c>
      <c r="E27" s="23"/>
      <c r="F27" s="50">
        <v>0</v>
      </c>
      <c r="G27" s="9"/>
      <c r="H27" s="9"/>
      <c r="I27" s="9"/>
    </row>
    <row r="28" spans="1:23" ht="17.25" hidden="1" customHeight="1" x14ac:dyDescent="0.25">
      <c r="A28" s="40"/>
      <c r="B28" s="26"/>
      <c r="C28" s="23" t="s">
        <v>124</v>
      </c>
      <c r="D28" s="23" t="s">
        <v>122</v>
      </c>
      <c r="E28" s="23"/>
      <c r="F28" s="50">
        <v>0</v>
      </c>
      <c r="G28" s="9"/>
      <c r="H28" s="9"/>
      <c r="I28" s="9"/>
    </row>
    <row r="29" spans="1:23" ht="19.5" hidden="1" customHeight="1" x14ac:dyDescent="0.25">
      <c r="A29" s="40"/>
      <c r="B29" s="71"/>
      <c r="C29" s="43" t="s">
        <v>125</v>
      </c>
      <c r="D29" s="43" t="s">
        <v>122</v>
      </c>
      <c r="E29" s="43"/>
      <c r="F29" s="72">
        <v>0</v>
      </c>
      <c r="G29" s="6"/>
      <c r="H29" s="6"/>
      <c r="I29" s="6"/>
    </row>
    <row r="30" spans="1:23" ht="4.5" customHeight="1" x14ac:dyDescent="0.25">
      <c r="A30" s="73"/>
      <c r="B30" s="497"/>
      <c r="C30" s="498"/>
      <c r="D30" s="498"/>
      <c r="E30" s="498"/>
      <c r="F30" s="498"/>
      <c r="G30" s="498"/>
      <c r="H30" s="498"/>
      <c r="I30" s="499"/>
    </row>
    <row r="31" spans="1:23" ht="6.75" customHeight="1" x14ac:dyDescent="0.25">
      <c r="A31" s="73"/>
      <c r="B31" s="500"/>
      <c r="C31" s="501"/>
      <c r="D31" s="501"/>
      <c r="E31" s="501"/>
      <c r="F31" s="501"/>
      <c r="G31" s="501"/>
      <c r="H31" s="501"/>
      <c r="I31" s="502"/>
      <c r="J31" s="54"/>
      <c r="K31" s="54"/>
      <c r="L31" s="54"/>
      <c r="M31" s="54"/>
      <c r="N31" s="54"/>
      <c r="O31" s="54"/>
      <c r="P31" s="54"/>
      <c r="Q31" s="54"/>
      <c r="R31" s="54"/>
      <c r="S31" s="54"/>
      <c r="T31" s="54"/>
      <c r="U31" s="54"/>
      <c r="V31" s="54"/>
      <c r="W31" s="54"/>
    </row>
    <row r="32" spans="1:23" s="54" customFormat="1" ht="36" customHeight="1" x14ac:dyDescent="0.25">
      <c r="A32" s="62"/>
      <c r="B32" s="503" t="s">
        <v>202</v>
      </c>
      <c r="C32" s="503"/>
      <c r="D32" s="503"/>
      <c r="E32" s="503"/>
      <c r="F32" s="503"/>
      <c r="G32" s="503"/>
      <c r="H32" s="503"/>
      <c r="I32" s="504"/>
      <c r="J32" s="2"/>
      <c r="K32" s="2"/>
      <c r="L32" s="2"/>
      <c r="M32" s="2"/>
      <c r="N32" s="2"/>
      <c r="O32" s="2"/>
      <c r="P32" s="2"/>
      <c r="Q32" s="2"/>
      <c r="R32" s="2"/>
      <c r="S32" s="2"/>
      <c r="T32" s="2"/>
      <c r="U32" s="2"/>
      <c r="V32" s="2"/>
      <c r="W32" s="2"/>
    </row>
    <row r="33" spans="1:9" ht="20.399999999999999" customHeight="1" x14ac:dyDescent="0.25">
      <c r="A33" s="505" t="s">
        <v>85</v>
      </c>
      <c r="B33" s="505"/>
      <c r="C33" s="505"/>
      <c r="D33" s="505"/>
      <c r="E33" s="505"/>
      <c r="F33" s="505"/>
      <c r="G33" s="505"/>
      <c r="H33" s="505"/>
      <c r="I33" s="505"/>
    </row>
    <row r="34" spans="1:9" ht="107.25" customHeight="1" x14ac:dyDescent="0.25">
      <c r="A34" s="28">
        <v>1</v>
      </c>
      <c r="B34" s="74" t="s">
        <v>203</v>
      </c>
      <c r="C34" s="6" t="s">
        <v>204</v>
      </c>
      <c r="D34" s="18" t="s">
        <v>205</v>
      </c>
      <c r="E34" s="12" t="s">
        <v>23</v>
      </c>
      <c r="F34" s="58">
        <v>1</v>
      </c>
      <c r="G34" s="12" t="s">
        <v>206</v>
      </c>
      <c r="H34" s="12"/>
      <c r="I34" s="12" t="s">
        <v>207</v>
      </c>
    </row>
    <row r="35" spans="1:9" ht="26.25" hidden="1" customHeight="1" x14ac:dyDescent="0.25">
      <c r="A35" s="444"/>
      <c r="B35" s="464" t="s">
        <v>120</v>
      </c>
      <c r="C35" s="465"/>
      <c r="D35" s="466"/>
      <c r="E35" s="105"/>
      <c r="F35" s="107" t="e">
        <f>F36+F37+F38+F39</f>
        <v>#REF!</v>
      </c>
      <c r="G35" s="448"/>
      <c r="H35" s="94"/>
      <c r="I35" s="450"/>
    </row>
    <row r="36" spans="1:9" ht="17.25" hidden="1" customHeight="1" x14ac:dyDescent="0.25">
      <c r="A36" s="444"/>
      <c r="B36" s="91"/>
      <c r="C36" s="23" t="s">
        <v>121</v>
      </c>
      <c r="D36" s="23" t="s">
        <v>122</v>
      </c>
      <c r="E36" s="105"/>
      <c r="F36" s="107">
        <v>0</v>
      </c>
      <c r="G36" s="448"/>
      <c r="H36" s="94"/>
      <c r="I36" s="450"/>
    </row>
    <row r="37" spans="1:9" ht="17.25" hidden="1" customHeight="1" x14ac:dyDescent="0.25">
      <c r="A37" s="444"/>
      <c r="B37" s="91"/>
      <c r="C37" s="23" t="s">
        <v>123</v>
      </c>
      <c r="D37" s="23" t="s">
        <v>122</v>
      </c>
      <c r="E37" s="105"/>
      <c r="F37" s="107">
        <v>0</v>
      </c>
      <c r="G37" s="448"/>
      <c r="H37" s="94"/>
      <c r="I37" s="450"/>
    </row>
    <row r="38" spans="1:9" ht="17.25" hidden="1" customHeight="1" x14ac:dyDescent="0.25">
      <c r="A38" s="444"/>
      <c r="B38" s="91"/>
      <c r="C38" s="23" t="s">
        <v>124</v>
      </c>
      <c r="D38" s="23" t="s">
        <v>122</v>
      </c>
      <c r="E38" s="105"/>
      <c r="F38" s="107">
        <v>0</v>
      </c>
      <c r="G38" s="448"/>
      <c r="H38" s="94"/>
      <c r="I38" s="450"/>
    </row>
    <row r="39" spans="1:9" ht="21" hidden="1" customHeight="1" x14ac:dyDescent="0.25">
      <c r="A39" s="444"/>
      <c r="B39" s="91"/>
      <c r="C39" s="43" t="s">
        <v>125</v>
      </c>
      <c r="D39" s="43" t="s">
        <v>122</v>
      </c>
      <c r="E39" s="9"/>
      <c r="F39" s="100" t="e">
        <f>#REF!+#REF!</f>
        <v>#REF!</v>
      </c>
      <c r="G39" s="449"/>
      <c r="H39" s="93"/>
      <c r="I39" s="439"/>
    </row>
    <row r="40" spans="1:9" ht="7.5" customHeight="1" x14ac:dyDescent="0.25">
      <c r="A40" s="444"/>
      <c r="B40" s="467"/>
      <c r="C40" s="468"/>
      <c r="D40" s="468"/>
      <c r="E40" s="468"/>
      <c r="F40" s="468"/>
      <c r="G40" s="468"/>
      <c r="H40" s="468"/>
      <c r="I40" s="469"/>
    </row>
    <row r="41" spans="1:9" ht="129.75" hidden="1" customHeight="1" x14ac:dyDescent="0.25">
      <c r="A41" s="445"/>
      <c r="B41" s="467"/>
      <c r="C41" s="468"/>
      <c r="D41" s="468"/>
      <c r="E41" s="468"/>
      <c r="F41" s="468"/>
      <c r="G41" s="468"/>
      <c r="H41" s="468"/>
      <c r="I41" s="469"/>
    </row>
    <row r="42" spans="1:9" ht="24" customHeight="1" x14ac:dyDescent="0.25">
      <c r="A42" s="104"/>
      <c r="B42" s="461" t="s">
        <v>298</v>
      </c>
      <c r="C42" s="462"/>
      <c r="D42" s="462"/>
      <c r="E42" s="462"/>
      <c r="F42" s="462"/>
      <c r="G42" s="462"/>
      <c r="H42" s="462"/>
      <c r="I42" s="463"/>
    </row>
    <row r="43" spans="1:9" ht="117" customHeight="1" x14ac:dyDescent="0.25">
      <c r="A43" s="90">
        <v>1</v>
      </c>
      <c r="B43" s="91" t="s">
        <v>299</v>
      </c>
      <c r="C43" s="9" t="s">
        <v>300</v>
      </c>
      <c r="D43" s="99" t="s">
        <v>301</v>
      </c>
      <c r="E43" s="9" t="s">
        <v>269</v>
      </c>
      <c r="F43" s="9">
        <v>417</v>
      </c>
      <c r="G43" s="9" t="s">
        <v>302</v>
      </c>
      <c r="H43" s="9"/>
      <c r="I43" s="9" t="s">
        <v>303</v>
      </c>
    </row>
    <row r="44" spans="1:9" ht="109.5" customHeight="1" x14ac:dyDescent="0.25">
      <c r="A44" s="90">
        <v>2</v>
      </c>
      <c r="B44" s="432" t="s">
        <v>304</v>
      </c>
      <c r="C44" s="438" t="s">
        <v>305</v>
      </c>
      <c r="D44" s="99" t="s">
        <v>306</v>
      </c>
      <c r="E44" s="9"/>
      <c r="F44" s="9"/>
      <c r="G44" s="9" t="s">
        <v>307</v>
      </c>
      <c r="H44" s="6"/>
      <c r="I44" s="438" t="s">
        <v>308</v>
      </c>
    </row>
    <row r="45" spans="1:9" ht="185.25" customHeight="1" x14ac:dyDescent="0.25">
      <c r="A45" s="90">
        <v>3</v>
      </c>
      <c r="B45" s="433"/>
      <c r="C45" s="439"/>
      <c r="D45" s="99" t="s">
        <v>309</v>
      </c>
      <c r="E45" s="9" t="s">
        <v>23</v>
      </c>
      <c r="F45" s="9"/>
      <c r="G45" s="9" t="s">
        <v>310</v>
      </c>
      <c r="H45" s="5"/>
      <c r="I45" s="439"/>
    </row>
    <row r="46" spans="1:9" ht="20.25" hidden="1" customHeight="1" x14ac:dyDescent="0.25">
      <c r="A46" s="40"/>
      <c r="B46" s="436" t="s">
        <v>120</v>
      </c>
      <c r="C46" s="437"/>
      <c r="D46" s="437"/>
      <c r="E46" s="51"/>
      <c r="F46" s="52" t="e">
        <f>F47+F48+F49+F50</f>
        <v>#REF!</v>
      </c>
      <c r="G46" s="450"/>
      <c r="H46" s="12"/>
      <c r="I46" s="450"/>
    </row>
    <row r="47" spans="1:9" ht="20.25" hidden="1" customHeight="1" x14ac:dyDescent="0.25">
      <c r="A47" s="40"/>
      <c r="B47" s="26"/>
      <c r="C47" s="23" t="s">
        <v>121</v>
      </c>
      <c r="D47" s="23" t="s">
        <v>122</v>
      </c>
      <c r="E47" s="23"/>
      <c r="F47" s="50">
        <v>0</v>
      </c>
      <c r="G47" s="450"/>
      <c r="H47" s="12"/>
      <c r="I47" s="450"/>
    </row>
    <row r="48" spans="1:9" ht="17.25" hidden="1" customHeight="1" x14ac:dyDescent="0.25">
      <c r="A48" s="40"/>
      <c r="B48" s="26"/>
      <c r="C48" s="23" t="s">
        <v>123</v>
      </c>
      <c r="D48" s="23" t="s">
        <v>122</v>
      </c>
      <c r="E48" s="23"/>
      <c r="F48" s="50">
        <v>0</v>
      </c>
      <c r="G48" s="450"/>
      <c r="H48" s="12"/>
      <c r="I48" s="450"/>
    </row>
    <row r="49" spans="1:23" ht="19.5" hidden="1" customHeight="1" x14ac:dyDescent="0.25">
      <c r="A49" s="40"/>
      <c r="B49" s="26"/>
      <c r="C49" s="23" t="s">
        <v>124</v>
      </c>
      <c r="D49" s="23" t="s">
        <v>122</v>
      </c>
      <c r="E49" s="23"/>
      <c r="F49" s="109">
        <f>F43</f>
        <v>417</v>
      </c>
      <c r="G49" s="450"/>
      <c r="H49" s="12"/>
      <c r="I49" s="450"/>
    </row>
    <row r="50" spans="1:23" ht="18" hidden="1" customHeight="1" x14ac:dyDescent="0.25">
      <c r="A50" s="40"/>
      <c r="B50" s="71"/>
      <c r="C50" s="43" t="s">
        <v>125</v>
      </c>
      <c r="D50" s="43" t="s">
        <v>122</v>
      </c>
      <c r="E50" s="43"/>
      <c r="F50" s="72" t="e">
        <f>#REF!</f>
        <v>#REF!</v>
      </c>
      <c r="G50" s="439"/>
      <c r="H50" s="5"/>
      <c r="I50" s="439"/>
      <c r="J50" s="54"/>
      <c r="K50" s="54"/>
      <c r="L50" s="54"/>
      <c r="M50" s="54"/>
      <c r="N50" s="54"/>
      <c r="O50" s="54"/>
      <c r="P50" s="54"/>
      <c r="Q50" s="54"/>
      <c r="R50" s="54"/>
      <c r="S50" s="54"/>
      <c r="T50" s="54"/>
      <c r="U50" s="54"/>
      <c r="V50" s="54"/>
      <c r="W50" s="54"/>
    </row>
    <row r="51" spans="1:23" s="54" customFormat="1" ht="133.5" hidden="1" customHeight="1" x14ac:dyDescent="0.25">
      <c r="A51" s="73"/>
      <c r="B51" s="455"/>
      <c r="C51" s="456"/>
      <c r="D51" s="456"/>
      <c r="E51" s="456"/>
      <c r="F51" s="456"/>
      <c r="G51" s="456"/>
      <c r="H51" s="456"/>
      <c r="I51" s="456"/>
      <c r="J51" s="2"/>
      <c r="K51" s="2"/>
      <c r="L51" s="2"/>
      <c r="M51" s="2"/>
      <c r="N51" s="2"/>
      <c r="O51" s="2"/>
      <c r="P51" s="2"/>
      <c r="Q51" s="2"/>
      <c r="R51" s="2"/>
      <c r="S51" s="2"/>
      <c r="T51" s="2"/>
      <c r="U51" s="2"/>
      <c r="V51" s="2"/>
      <c r="W51" s="2"/>
    </row>
    <row r="52" spans="1:23" x14ac:dyDescent="0.25">
      <c r="A52" s="62"/>
      <c r="B52" s="111" t="s">
        <v>321</v>
      </c>
      <c r="C52" s="111"/>
      <c r="D52" s="111"/>
      <c r="E52" s="111"/>
      <c r="F52" s="111"/>
      <c r="G52" s="111"/>
      <c r="H52" s="111"/>
      <c r="I52" s="112"/>
    </row>
    <row r="53" spans="1:23" x14ac:dyDescent="0.25">
      <c r="A53" s="457" t="s">
        <v>85</v>
      </c>
      <c r="B53" s="458"/>
      <c r="C53" s="458"/>
      <c r="D53" s="458"/>
      <c r="E53" s="458"/>
      <c r="F53" s="458"/>
      <c r="G53" s="458"/>
      <c r="H53" s="458"/>
      <c r="I53" s="459"/>
    </row>
    <row r="54" spans="1:23" ht="139.5" customHeight="1" x14ac:dyDescent="0.25">
      <c r="A54" s="90">
        <v>1</v>
      </c>
      <c r="B54" s="74" t="s">
        <v>322</v>
      </c>
      <c r="C54" s="6" t="s">
        <v>323</v>
      </c>
      <c r="D54" s="9" t="s">
        <v>324</v>
      </c>
      <c r="E54" s="9" t="s">
        <v>23</v>
      </c>
      <c r="F54" s="9">
        <v>1</v>
      </c>
      <c r="G54" s="9" t="s">
        <v>325</v>
      </c>
      <c r="H54" s="9"/>
      <c r="I54" s="9" t="s">
        <v>326</v>
      </c>
    </row>
    <row r="55" spans="1:23" ht="19.5" customHeight="1" x14ac:dyDescent="0.25">
      <c r="A55" s="460" t="s">
        <v>34</v>
      </c>
      <c r="B55" s="460"/>
      <c r="C55" s="460"/>
      <c r="D55" s="460"/>
      <c r="E55" s="460"/>
      <c r="F55" s="460"/>
      <c r="G55" s="460"/>
      <c r="H55" s="460"/>
      <c r="I55" s="460"/>
    </row>
    <row r="56" spans="1:23" ht="170.25" customHeight="1" x14ac:dyDescent="0.25">
      <c r="A56" s="40">
        <v>3</v>
      </c>
      <c r="B56" s="56" t="s">
        <v>330</v>
      </c>
      <c r="C56" s="12" t="s">
        <v>331</v>
      </c>
      <c r="D56" s="5" t="s">
        <v>332</v>
      </c>
      <c r="E56" s="5"/>
      <c r="F56" s="5"/>
      <c r="G56" s="18" t="s">
        <v>333</v>
      </c>
      <c r="H56" s="18"/>
      <c r="I56" s="5" t="s">
        <v>334</v>
      </c>
    </row>
    <row r="57" spans="1:23" ht="139.5" customHeight="1" x14ac:dyDescent="0.25">
      <c r="A57" s="40">
        <v>7</v>
      </c>
      <c r="B57" s="91" t="s">
        <v>348</v>
      </c>
      <c r="C57" s="9" t="s">
        <v>349</v>
      </c>
      <c r="D57" s="9" t="s">
        <v>350</v>
      </c>
      <c r="E57" s="9" t="s">
        <v>351</v>
      </c>
      <c r="F57" s="124">
        <v>347</v>
      </c>
      <c r="G57" s="9" t="s">
        <v>352</v>
      </c>
      <c r="H57" s="9"/>
      <c r="I57" s="9" t="s">
        <v>353</v>
      </c>
    </row>
    <row r="58" spans="1:23" ht="137.25" customHeight="1" x14ac:dyDescent="0.25">
      <c r="A58" s="25">
        <v>8</v>
      </c>
      <c r="B58" s="113" t="s">
        <v>354</v>
      </c>
      <c r="C58" s="23" t="s">
        <v>355</v>
      </c>
      <c r="D58" s="106" t="s">
        <v>356</v>
      </c>
      <c r="E58" s="23" t="s">
        <v>269</v>
      </c>
      <c r="F58" s="114"/>
      <c r="G58" s="23" t="s">
        <v>357</v>
      </c>
      <c r="H58" s="23"/>
      <c r="I58" s="23" t="s">
        <v>358</v>
      </c>
      <c r="J58" s="4"/>
    </row>
    <row r="59" spans="1:23" ht="121.5" customHeight="1" x14ac:dyDescent="0.25">
      <c r="A59" s="90">
        <v>9</v>
      </c>
      <c r="B59" s="432" t="s">
        <v>359</v>
      </c>
      <c r="C59" s="438" t="s">
        <v>360</v>
      </c>
      <c r="D59" s="9" t="s">
        <v>361</v>
      </c>
      <c r="E59" s="9" t="s">
        <v>23</v>
      </c>
      <c r="F59" s="124"/>
      <c r="G59" s="9" t="s">
        <v>362</v>
      </c>
      <c r="H59" s="6"/>
      <c r="I59" s="438" t="s">
        <v>363</v>
      </c>
    </row>
    <row r="60" spans="1:23" ht="142.5" customHeight="1" x14ac:dyDescent="0.25">
      <c r="A60" s="90">
        <v>10</v>
      </c>
      <c r="B60" s="433"/>
      <c r="C60" s="439"/>
      <c r="D60" s="9" t="s">
        <v>364</v>
      </c>
      <c r="E60" s="9" t="s">
        <v>351</v>
      </c>
      <c r="F60" s="124">
        <v>95.305000000000007</v>
      </c>
      <c r="G60" s="9" t="s">
        <v>365</v>
      </c>
      <c r="H60" s="5"/>
      <c r="I60" s="439"/>
    </row>
    <row r="61" spans="1:23" ht="18" hidden="1" customHeight="1" x14ac:dyDescent="0.25">
      <c r="A61" s="125"/>
      <c r="B61" s="428"/>
      <c r="C61" s="428"/>
      <c r="D61" s="428"/>
      <c r="E61" s="428"/>
      <c r="F61" s="428"/>
      <c r="G61" s="428"/>
      <c r="H61" s="428"/>
      <c r="I61" s="428"/>
    </row>
    <row r="62" spans="1:23" ht="186" hidden="1" customHeight="1" x14ac:dyDescent="0.25">
      <c r="A62" s="125"/>
      <c r="B62" s="429"/>
      <c r="C62" s="428"/>
      <c r="D62" s="428"/>
      <c r="E62" s="428"/>
      <c r="F62" s="428"/>
      <c r="G62" s="428"/>
      <c r="H62" s="428"/>
      <c r="I62" s="428"/>
    </row>
    <row r="63" spans="1:23" hidden="1" x14ac:dyDescent="0.25">
      <c r="A63" s="125"/>
    </row>
    <row r="64" spans="1:23" x14ac:dyDescent="0.25">
      <c r="A64" s="125"/>
    </row>
    <row r="65" spans="1:9" x14ac:dyDescent="0.25">
      <c r="A65" s="125"/>
    </row>
    <row r="66" spans="1:9" ht="32.25" customHeight="1" x14ac:dyDescent="0.25">
      <c r="A66" s="53"/>
      <c r="B66" s="430"/>
      <c r="C66" s="431"/>
      <c r="D66" s="431"/>
      <c r="E66" s="431"/>
      <c r="F66" s="431"/>
      <c r="G66" s="431"/>
      <c r="H66" s="431"/>
      <c r="I66" s="431"/>
    </row>
  </sheetData>
  <mergeCells count="52">
    <mergeCell ref="B61:I61"/>
    <mergeCell ref="B62:I62"/>
    <mergeCell ref="B66:I66"/>
    <mergeCell ref="B59:B60"/>
    <mergeCell ref="C59:C60"/>
    <mergeCell ref="I59:I60"/>
    <mergeCell ref="B51:I51"/>
    <mergeCell ref="A53:I53"/>
    <mergeCell ref="A55:I55"/>
    <mergeCell ref="B42:I42"/>
    <mergeCell ref="B44:B45"/>
    <mergeCell ref="C44:C45"/>
    <mergeCell ref="I44:I45"/>
    <mergeCell ref="G46:G50"/>
    <mergeCell ref="I46:I50"/>
    <mergeCell ref="B46:D46"/>
    <mergeCell ref="A35:A41"/>
    <mergeCell ref="G35:G39"/>
    <mergeCell ref="I35:I39"/>
    <mergeCell ref="B35:D35"/>
    <mergeCell ref="B40:I40"/>
    <mergeCell ref="B41:I41"/>
    <mergeCell ref="A33:I33"/>
    <mergeCell ref="B16:B17"/>
    <mergeCell ref="C16:C17"/>
    <mergeCell ref="I16:I17"/>
    <mergeCell ref="A18:I18"/>
    <mergeCell ref="B19:B23"/>
    <mergeCell ref="C19:C23"/>
    <mergeCell ref="D19:D23"/>
    <mergeCell ref="E19:E23"/>
    <mergeCell ref="F19:F23"/>
    <mergeCell ref="G19:G23"/>
    <mergeCell ref="I19:I23"/>
    <mergeCell ref="B25:D25"/>
    <mergeCell ref="B30:I30"/>
    <mergeCell ref="B31:I31"/>
    <mergeCell ref="B32:I32"/>
    <mergeCell ref="A13:I13"/>
    <mergeCell ref="B10:I10"/>
    <mergeCell ref="A11:I11"/>
    <mergeCell ref="I8:I9"/>
    <mergeCell ref="C2:I2"/>
    <mergeCell ref="G4:I4"/>
    <mergeCell ref="B6:I6"/>
    <mergeCell ref="A8:A9"/>
    <mergeCell ref="B8:B9"/>
    <mergeCell ref="C8:C9"/>
    <mergeCell ref="D8:D9"/>
    <mergeCell ref="E8:F9"/>
    <mergeCell ref="G8:G9"/>
    <mergeCell ref="H8:H9"/>
  </mergeCells>
  <printOptions horizontalCentered="1"/>
  <pageMargins left="0.39370078740157483" right="0.19685039370078741" top="0.39370078740157483" bottom="0.19685039370078741" header="0.31496062992125984" footer="0.31496062992125984"/>
  <pageSetup paperSize="9" fitToWidth="22" fitToHeight="22" orientation="landscape" r:id="rId1"/>
  <headerFooter alignWithMargins="0"/>
  <rowBreaks count="4" manualBreakCount="4">
    <brk id="9" max="7" man="1"/>
    <brk id="24" max="7" man="1"/>
    <brk id="45" max="7" man="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topLeftCell="A4" zoomScale="80" zoomScaleNormal="80" zoomScaleSheetLayoutView="76" workbookViewId="0">
      <selection activeCell="L6" sqref="L6"/>
    </sheetView>
  </sheetViews>
  <sheetFormatPr defaultColWidth="9.109375" defaultRowHeight="13.8" x14ac:dyDescent="0.25"/>
  <cols>
    <col min="1" max="1" width="5.109375" style="1" customWidth="1"/>
    <col min="2" max="2" width="7.109375" style="2" customWidth="1"/>
    <col min="3" max="3" width="28.6640625" style="2" customWidth="1"/>
    <col min="4" max="4" width="22.5546875" style="2" customWidth="1"/>
    <col min="5" max="5" width="11.33203125" style="2" customWidth="1"/>
    <col min="6" max="6" width="8.44140625" style="2" customWidth="1"/>
    <col min="7" max="7" width="27.44140625" style="2" customWidth="1"/>
    <col min="8" max="8" width="10.5546875" style="2" customWidth="1"/>
    <col min="9" max="9" width="18.109375" style="2" customWidth="1"/>
    <col min="10" max="16384" width="9.109375" style="2"/>
  </cols>
  <sheetData>
    <row r="1" spans="1:23" hidden="1" x14ac:dyDescent="0.25"/>
    <row r="2" spans="1:23" ht="15.75" hidden="1" customHeight="1" x14ac:dyDescent="0.25">
      <c r="C2" s="538" t="s">
        <v>0</v>
      </c>
      <c r="D2" s="538"/>
      <c r="E2" s="538"/>
      <c r="F2" s="538"/>
      <c r="G2" s="538"/>
      <c r="H2" s="538"/>
      <c r="I2" s="538"/>
    </row>
    <row r="3" spans="1:23" ht="15.75" hidden="1" customHeight="1" x14ac:dyDescent="0.25"/>
    <row r="4" spans="1:23" ht="37.950000000000003" customHeight="1" x14ac:dyDescent="0.25">
      <c r="G4" s="431" t="s">
        <v>95</v>
      </c>
      <c r="H4" s="431"/>
      <c r="I4" s="431"/>
    </row>
    <row r="5" spans="1:23" ht="15.75" customHeight="1" x14ac:dyDescent="0.25">
      <c r="C5" s="2" t="s">
        <v>1</v>
      </c>
    </row>
    <row r="6" spans="1:23" s="4" customFormat="1" ht="32.25" customHeight="1" x14ac:dyDescent="0.25">
      <c r="A6" s="3"/>
      <c r="B6" s="539" t="s">
        <v>2</v>
      </c>
      <c r="C6" s="539"/>
      <c r="D6" s="539"/>
      <c r="E6" s="539"/>
      <c r="F6" s="539"/>
      <c r="G6" s="539"/>
      <c r="H6" s="539"/>
      <c r="I6" s="539"/>
    </row>
    <row r="8" spans="1:23" x14ac:dyDescent="0.25">
      <c r="A8" s="540" t="s">
        <v>3</v>
      </c>
      <c r="B8" s="542" t="s">
        <v>4</v>
      </c>
      <c r="C8" s="429" t="s">
        <v>5</v>
      </c>
      <c r="D8" s="429" t="s">
        <v>6</v>
      </c>
      <c r="E8" s="544" t="s">
        <v>7</v>
      </c>
      <c r="F8" s="543"/>
      <c r="G8" s="547" t="s">
        <v>8</v>
      </c>
      <c r="H8" s="438" t="s">
        <v>9</v>
      </c>
      <c r="I8" s="429" t="s">
        <v>10</v>
      </c>
    </row>
    <row r="9" spans="1:23" ht="36" customHeight="1" x14ac:dyDescent="0.25">
      <c r="A9" s="541"/>
      <c r="B9" s="543"/>
      <c r="C9" s="438"/>
      <c r="D9" s="438"/>
      <c r="E9" s="545"/>
      <c r="F9" s="546"/>
      <c r="G9" s="548"/>
      <c r="H9" s="439"/>
      <c r="I9" s="438"/>
    </row>
    <row r="10" spans="1:23" ht="18.75" customHeight="1" x14ac:dyDescent="0.25">
      <c r="A10" s="535" t="s">
        <v>11</v>
      </c>
      <c r="B10" s="536"/>
      <c r="C10" s="536"/>
      <c r="D10" s="536"/>
      <c r="E10" s="536"/>
      <c r="F10" s="536"/>
      <c r="G10" s="536"/>
      <c r="H10" s="536"/>
      <c r="I10" s="537"/>
    </row>
    <row r="11" spans="1:23" ht="21.75" customHeight="1" x14ac:dyDescent="0.25">
      <c r="A11" s="440" t="s">
        <v>68</v>
      </c>
      <c r="B11" s="441"/>
      <c r="C11" s="441"/>
      <c r="D11" s="441"/>
      <c r="E11" s="441"/>
      <c r="F11" s="441"/>
      <c r="G11" s="441"/>
      <c r="H11" s="441"/>
      <c r="I11" s="442"/>
    </row>
    <row r="12" spans="1:23" ht="94.5" customHeight="1" x14ac:dyDescent="0.25">
      <c r="A12" s="65">
        <v>11</v>
      </c>
      <c r="B12" s="82" t="s">
        <v>43</v>
      </c>
      <c r="C12" s="34" t="s">
        <v>69</v>
      </c>
      <c r="D12" s="34" t="s">
        <v>70</v>
      </c>
      <c r="E12" s="34" t="s">
        <v>71</v>
      </c>
      <c r="F12" s="34"/>
      <c r="G12" s="34" t="s">
        <v>72</v>
      </c>
      <c r="H12" s="34" t="s">
        <v>48</v>
      </c>
      <c r="I12" s="34" t="s">
        <v>73</v>
      </c>
    </row>
    <row r="13" spans="1:23" ht="90" customHeight="1" x14ac:dyDescent="0.25">
      <c r="A13" s="65">
        <v>12</v>
      </c>
      <c r="B13" s="82" t="s">
        <v>50</v>
      </c>
      <c r="C13" s="34" t="s">
        <v>74</v>
      </c>
      <c r="D13" s="34" t="s">
        <v>75</v>
      </c>
      <c r="E13" s="34" t="s">
        <v>71</v>
      </c>
      <c r="F13" s="34">
        <v>16000</v>
      </c>
      <c r="G13" s="34" t="s">
        <v>76</v>
      </c>
      <c r="H13" s="34" t="s">
        <v>48</v>
      </c>
      <c r="I13" s="34" t="s">
        <v>77</v>
      </c>
      <c r="J13" s="35"/>
      <c r="K13" s="35"/>
      <c r="L13" s="35"/>
      <c r="M13" s="35"/>
      <c r="N13" s="35"/>
      <c r="O13" s="35"/>
      <c r="P13" s="35"/>
      <c r="Q13" s="35"/>
      <c r="R13" s="35"/>
      <c r="S13" s="35"/>
      <c r="T13" s="35"/>
      <c r="U13" s="35"/>
      <c r="V13" s="35"/>
      <c r="W13" s="35"/>
    </row>
    <row r="14" spans="1:23" ht="17.25" customHeight="1" x14ac:dyDescent="0.25">
      <c r="A14" s="440" t="s">
        <v>68</v>
      </c>
      <c r="B14" s="441"/>
      <c r="C14" s="441"/>
      <c r="D14" s="441"/>
      <c r="E14" s="441"/>
      <c r="F14" s="441"/>
      <c r="G14" s="441"/>
      <c r="H14" s="441"/>
      <c r="I14" s="442"/>
    </row>
    <row r="15" spans="1:23" ht="126" customHeight="1" x14ac:dyDescent="0.25">
      <c r="A15" s="90">
        <v>2</v>
      </c>
      <c r="B15" s="91" t="s">
        <v>91</v>
      </c>
      <c r="C15" s="9" t="s">
        <v>92</v>
      </c>
      <c r="D15" s="9" t="s">
        <v>93</v>
      </c>
      <c r="E15" s="9"/>
      <c r="F15" s="9"/>
      <c r="G15" s="23" t="s">
        <v>94</v>
      </c>
      <c r="H15" s="43" t="s">
        <v>48</v>
      </c>
      <c r="I15" s="6" t="s">
        <v>95</v>
      </c>
    </row>
    <row r="16" spans="1:23" ht="59.25" customHeight="1" x14ac:dyDescent="0.25">
      <c r="A16" s="443">
        <v>5</v>
      </c>
      <c r="B16" s="432" t="s">
        <v>107</v>
      </c>
      <c r="C16" s="438" t="s">
        <v>108</v>
      </c>
      <c r="D16" s="438" t="s">
        <v>109</v>
      </c>
      <c r="E16" s="9" t="s">
        <v>19</v>
      </c>
      <c r="F16" s="9">
        <v>3625</v>
      </c>
      <c r="G16" s="451" t="s">
        <v>110</v>
      </c>
      <c r="H16" s="43" t="s">
        <v>48</v>
      </c>
      <c r="I16" s="438" t="s">
        <v>111</v>
      </c>
    </row>
    <row r="17" spans="1:23" ht="51.75" customHeight="1" x14ac:dyDescent="0.25">
      <c r="A17" s="445"/>
      <c r="B17" s="433"/>
      <c r="C17" s="439"/>
      <c r="D17" s="439"/>
      <c r="E17" s="9" t="s">
        <v>112</v>
      </c>
      <c r="F17" s="9">
        <v>10875</v>
      </c>
      <c r="G17" s="452"/>
      <c r="H17" s="44"/>
      <c r="I17" s="439"/>
    </row>
    <row r="18" spans="1:23" s="54" customFormat="1" ht="29.25" customHeight="1" x14ac:dyDescent="0.25">
      <c r="A18" s="62"/>
      <c r="B18" s="512" t="s">
        <v>169</v>
      </c>
      <c r="C18" s="512"/>
      <c r="D18" s="512"/>
      <c r="E18" s="512"/>
      <c r="F18" s="512"/>
      <c r="G18" s="512"/>
      <c r="H18" s="512"/>
      <c r="I18" s="512"/>
    </row>
    <row r="19" spans="1:23" s="54" customFormat="1" ht="21.75" customHeight="1" x14ac:dyDescent="0.25">
      <c r="A19" s="457" t="s">
        <v>85</v>
      </c>
      <c r="B19" s="458"/>
      <c r="C19" s="458"/>
      <c r="D19" s="458"/>
      <c r="E19" s="458"/>
      <c r="F19" s="458"/>
      <c r="G19" s="458"/>
      <c r="H19" s="458"/>
      <c r="I19" s="459"/>
      <c r="J19" s="2"/>
      <c r="K19" s="2"/>
      <c r="L19" s="2"/>
      <c r="M19" s="2"/>
      <c r="N19" s="2"/>
      <c r="O19" s="2"/>
      <c r="P19" s="2"/>
      <c r="Q19" s="2"/>
      <c r="R19" s="2"/>
      <c r="S19" s="2"/>
      <c r="T19" s="2"/>
      <c r="U19" s="2"/>
      <c r="V19" s="2"/>
      <c r="W19" s="2"/>
    </row>
    <row r="20" spans="1:23" ht="18.75" customHeight="1" x14ac:dyDescent="0.25">
      <c r="A20" s="440" t="s">
        <v>34</v>
      </c>
      <c r="B20" s="441"/>
      <c r="C20" s="441"/>
      <c r="D20" s="441"/>
      <c r="E20" s="441"/>
      <c r="F20" s="441"/>
      <c r="G20" s="441"/>
      <c r="H20" s="441"/>
      <c r="I20" s="442"/>
    </row>
    <row r="21" spans="1:23" ht="154.5" customHeight="1" x14ac:dyDescent="0.25">
      <c r="A21" s="90">
        <v>2</v>
      </c>
      <c r="B21" s="91" t="s">
        <v>176</v>
      </c>
      <c r="C21" s="9" t="s">
        <v>177</v>
      </c>
      <c r="D21" s="9" t="s">
        <v>178</v>
      </c>
      <c r="E21" s="9" t="s">
        <v>23</v>
      </c>
      <c r="F21" s="124"/>
      <c r="G21" s="64" t="s">
        <v>179</v>
      </c>
      <c r="H21" s="64" t="s">
        <v>180</v>
      </c>
      <c r="I21" s="9" t="s">
        <v>181</v>
      </c>
    </row>
    <row r="22" spans="1:23" ht="156" customHeight="1" x14ac:dyDescent="0.25">
      <c r="A22" s="40">
        <v>3</v>
      </c>
      <c r="B22" s="82" t="s">
        <v>182</v>
      </c>
      <c r="C22" s="9" t="s">
        <v>183</v>
      </c>
      <c r="D22" s="9" t="s">
        <v>184</v>
      </c>
      <c r="E22" s="9"/>
      <c r="F22" s="9"/>
      <c r="G22" s="9" t="s">
        <v>185</v>
      </c>
      <c r="H22" s="9" t="s">
        <v>48</v>
      </c>
      <c r="I22" s="9" t="s">
        <v>181</v>
      </c>
    </row>
    <row r="23" spans="1:23" ht="126" customHeight="1" x14ac:dyDescent="0.25">
      <c r="A23" s="443">
        <v>4</v>
      </c>
      <c r="B23" s="432" t="s">
        <v>186</v>
      </c>
      <c r="C23" s="451" t="s">
        <v>187</v>
      </c>
      <c r="D23" s="9" t="s">
        <v>188</v>
      </c>
      <c r="E23" s="9" t="s">
        <v>23</v>
      </c>
      <c r="F23" s="9">
        <v>1</v>
      </c>
      <c r="G23" s="438" t="s">
        <v>189</v>
      </c>
      <c r="H23" s="6"/>
      <c r="I23" s="438" t="s">
        <v>190</v>
      </c>
    </row>
    <row r="24" spans="1:23" ht="109.5" customHeight="1" x14ac:dyDescent="0.25">
      <c r="A24" s="445"/>
      <c r="B24" s="433"/>
      <c r="C24" s="452"/>
      <c r="D24" s="9" t="s">
        <v>191</v>
      </c>
      <c r="E24" s="9"/>
      <c r="F24" s="9"/>
      <c r="G24" s="439"/>
      <c r="H24" s="9"/>
      <c r="I24" s="439"/>
    </row>
    <row r="25" spans="1:23" ht="137.25" customHeight="1" x14ac:dyDescent="0.25">
      <c r="A25" s="40">
        <v>5</v>
      </c>
      <c r="B25" s="432" t="s">
        <v>192</v>
      </c>
      <c r="C25" s="438" t="s">
        <v>193</v>
      </c>
      <c r="D25" s="9" t="s">
        <v>194</v>
      </c>
      <c r="E25" s="9"/>
      <c r="F25" s="9"/>
      <c r="G25" s="6" t="s">
        <v>195</v>
      </c>
      <c r="H25" s="6"/>
      <c r="I25" s="438" t="s">
        <v>196</v>
      </c>
    </row>
    <row r="26" spans="1:23" ht="129" customHeight="1" x14ac:dyDescent="0.25">
      <c r="A26" s="40"/>
      <c r="B26" s="446"/>
      <c r="C26" s="450"/>
      <c r="D26" s="6" t="s">
        <v>197</v>
      </c>
      <c r="E26" s="6"/>
      <c r="F26" s="6"/>
      <c r="G26" s="6"/>
      <c r="H26" s="12"/>
      <c r="I26" s="450"/>
    </row>
    <row r="27" spans="1:23" ht="17.25" customHeight="1" x14ac:dyDescent="0.25">
      <c r="A27" s="460" t="s">
        <v>68</v>
      </c>
      <c r="B27" s="460"/>
      <c r="C27" s="460"/>
      <c r="D27" s="460"/>
      <c r="E27" s="460"/>
      <c r="F27" s="460"/>
      <c r="G27" s="460"/>
      <c r="H27" s="460"/>
      <c r="I27" s="460"/>
    </row>
    <row r="28" spans="1:23" ht="72" customHeight="1" x14ac:dyDescent="0.25">
      <c r="A28" s="66">
        <v>6</v>
      </c>
      <c r="B28" s="506" t="s">
        <v>198</v>
      </c>
      <c r="C28" s="434" t="s">
        <v>199</v>
      </c>
      <c r="D28" s="434" t="s">
        <v>200</v>
      </c>
      <c r="E28" s="434"/>
      <c r="F28" s="510"/>
      <c r="G28" s="434" t="s">
        <v>201</v>
      </c>
      <c r="H28" s="67" t="s">
        <v>48</v>
      </c>
      <c r="I28" s="434" t="s">
        <v>111</v>
      </c>
    </row>
    <row r="29" spans="1:23" ht="64.5" hidden="1" customHeight="1" x14ac:dyDescent="0.25">
      <c r="A29" s="68"/>
      <c r="B29" s="507"/>
      <c r="C29" s="509"/>
      <c r="D29" s="495"/>
      <c r="E29" s="495"/>
      <c r="F29" s="511"/>
      <c r="G29" s="495"/>
      <c r="H29" s="69"/>
      <c r="I29" s="495"/>
    </row>
    <row r="30" spans="1:23" ht="49.5" hidden="1" customHeight="1" x14ac:dyDescent="0.25">
      <c r="A30" s="68"/>
      <c r="B30" s="507"/>
      <c r="C30" s="509"/>
      <c r="D30" s="495"/>
      <c r="E30" s="495"/>
      <c r="F30" s="511"/>
      <c r="G30" s="495"/>
      <c r="H30" s="69"/>
      <c r="I30" s="495"/>
    </row>
    <row r="31" spans="1:23" ht="78" hidden="1" customHeight="1" x14ac:dyDescent="0.25">
      <c r="A31" s="68"/>
      <c r="B31" s="507"/>
      <c r="C31" s="509"/>
      <c r="D31" s="495"/>
      <c r="E31" s="495"/>
      <c r="F31" s="511"/>
      <c r="G31" s="495"/>
      <c r="H31" s="69"/>
      <c r="I31" s="495"/>
    </row>
    <row r="32" spans="1:23" ht="47.25" hidden="1" customHeight="1" x14ac:dyDescent="0.25">
      <c r="A32" s="68"/>
      <c r="B32" s="508"/>
      <c r="C32" s="496"/>
      <c r="D32" s="496"/>
      <c r="E32" s="496"/>
      <c r="F32" s="508"/>
      <c r="G32" s="496"/>
      <c r="H32" s="70"/>
      <c r="I32" s="496"/>
    </row>
    <row r="33" spans="1:23" ht="20.25" hidden="1" customHeight="1" x14ac:dyDescent="0.25">
      <c r="A33" s="444"/>
      <c r="B33" s="493"/>
      <c r="C33" s="493"/>
      <c r="D33" s="493"/>
      <c r="E33" s="493"/>
      <c r="F33" s="493"/>
      <c r="G33" s="493"/>
      <c r="H33" s="493"/>
      <c r="I33" s="493"/>
    </row>
    <row r="34" spans="1:23" ht="21" hidden="1" customHeight="1" x14ac:dyDescent="0.25">
      <c r="A34" s="445"/>
      <c r="B34" s="494"/>
      <c r="C34" s="491"/>
      <c r="D34" s="491"/>
      <c r="E34" s="491"/>
      <c r="F34" s="491"/>
      <c r="G34" s="491"/>
      <c r="H34" s="491"/>
      <c r="I34" s="492"/>
    </row>
    <row r="35" spans="1:23" ht="17.25" hidden="1" customHeight="1" x14ac:dyDescent="0.25">
      <c r="A35" s="444"/>
      <c r="B35" s="91"/>
      <c r="C35" s="23" t="s">
        <v>124</v>
      </c>
      <c r="D35" s="23" t="s">
        <v>122</v>
      </c>
      <c r="E35" s="105"/>
      <c r="F35" s="107">
        <v>0</v>
      </c>
      <c r="G35" s="448"/>
      <c r="H35" s="94"/>
      <c r="I35" s="450"/>
    </row>
    <row r="36" spans="1:23" ht="21" hidden="1" customHeight="1" x14ac:dyDescent="0.25">
      <c r="A36" s="444"/>
      <c r="B36" s="91"/>
      <c r="C36" s="43" t="s">
        <v>125</v>
      </c>
      <c r="D36" s="43" t="s">
        <v>122</v>
      </c>
      <c r="E36" s="9"/>
      <c r="F36" s="100" t="e">
        <f>#REF!+#REF!</f>
        <v>#REF!</v>
      </c>
      <c r="G36" s="449"/>
      <c r="H36" s="93"/>
      <c r="I36" s="439"/>
    </row>
    <row r="37" spans="1:23" ht="7.5" customHeight="1" x14ac:dyDescent="0.25">
      <c r="A37" s="444"/>
      <c r="B37" s="467"/>
      <c r="C37" s="468"/>
      <c r="D37" s="468"/>
      <c r="E37" s="468"/>
      <c r="F37" s="468"/>
      <c r="G37" s="468"/>
      <c r="H37" s="468"/>
      <c r="I37" s="469"/>
    </row>
    <row r="38" spans="1:23" ht="129.75" hidden="1" customHeight="1" x14ac:dyDescent="0.25">
      <c r="A38" s="445"/>
      <c r="B38" s="467"/>
      <c r="C38" s="468"/>
      <c r="D38" s="468"/>
      <c r="E38" s="468"/>
      <c r="F38" s="468"/>
      <c r="G38" s="468"/>
      <c r="H38" s="468"/>
      <c r="I38" s="469"/>
    </row>
    <row r="39" spans="1:23" ht="24" customHeight="1" x14ac:dyDescent="0.25">
      <c r="A39" s="104"/>
      <c r="B39" s="461" t="s">
        <v>298</v>
      </c>
      <c r="C39" s="462"/>
      <c r="D39" s="462"/>
      <c r="E39" s="462"/>
      <c r="F39" s="462"/>
      <c r="G39" s="462"/>
      <c r="H39" s="462"/>
      <c r="I39" s="463"/>
    </row>
    <row r="40" spans="1:23" ht="131.25" customHeight="1" x14ac:dyDescent="0.25">
      <c r="A40" s="90">
        <v>5</v>
      </c>
      <c r="B40" s="91" t="s">
        <v>316</v>
      </c>
      <c r="C40" s="9" t="s">
        <v>317</v>
      </c>
      <c r="D40" s="99" t="s">
        <v>318</v>
      </c>
      <c r="E40" s="9" t="s">
        <v>290</v>
      </c>
      <c r="F40" s="9">
        <v>29000</v>
      </c>
      <c r="G40" s="9" t="s">
        <v>319</v>
      </c>
      <c r="H40" s="9"/>
      <c r="I40" s="9" t="s">
        <v>320</v>
      </c>
    </row>
    <row r="41" spans="1:23" ht="20.25" hidden="1" customHeight="1" x14ac:dyDescent="0.25">
      <c r="A41" s="40"/>
      <c r="B41" s="436" t="s">
        <v>120</v>
      </c>
      <c r="C41" s="437"/>
      <c r="D41" s="437"/>
      <c r="E41" s="51"/>
      <c r="F41" s="52" t="e">
        <f>F42+F43+F44+F45</f>
        <v>#REF!</v>
      </c>
      <c r="G41" s="450"/>
      <c r="H41" s="12"/>
      <c r="I41" s="450"/>
    </row>
    <row r="42" spans="1:23" ht="20.25" hidden="1" customHeight="1" x14ac:dyDescent="0.25">
      <c r="A42" s="40"/>
      <c r="B42" s="26"/>
      <c r="C42" s="23" t="s">
        <v>121</v>
      </c>
      <c r="D42" s="23" t="s">
        <v>122</v>
      </c>
      <c r="E42" s="23"/>
      <c r="F42" s="50">
        <v>0</v>
      </c>
      <c r="G42" s="450"/>
      <c r="H42" s="12"/>
      <c r="I42" s="450"/>
    </row>
    <row r="43" spans="1:23" ht="17.25" hidden="1" customHeight="1" x14ac:dyDescent="0.25">
      <c r="A43" s="40"/>
      <c r="B43" s="26"/>
      <c r="C43" s="23" t="s">
        <v>123</v>
      </c>
      <c r="D43" s="23" t="s">
        <v>122</v>
      </c>
      <c r="E43" s="23"/>
      <c r="F43" s="50">
        <v>0</v>
      </c>
      <c r="G43" s="450"/>
      <c r="H43" s="12"/>
      <c r="I43" s="450"/>
    </row>
    <row r="44" spans="1:23" ht="19.5" hidden="1" customHeight="1" x14ac:dyDescent="0.25">
      <c r="A44" s="40"/>
      <c r="B44" s="26"/>
      <c r="C44" s="23" t="s">
        <v>124</v>
      </c>
      <c r="D44" s="23" t="s">
        <v>122</v>
      </c>
      <c r="E44" s="23"/>
      <c r="F44" s="109" t="e">
        <f>#REF!</f>
        <v>#REF!</v>
      </c>
      <c r="G44" s="450"/>
      <c r="H44" s="12"/>
      <c r="I44" s="450"/>
    </row>
    <row r="45" spans="1:23" ht="18" hidden="1" customHeight="1" x14ac:dyDescent="0.25">
      <c r="A45" s="40"/>
      <c r="B45" s="71"/>
      <c r="C45" s="43" t="s">
        <v>125</v>
      </c>
      <c r="D45" s="43" t="s">
        <v>122</v>
      </c>
      <c r="E45" s="43"/>
      <c r="F45" s="72">
        <f>F40</f>
        <v>29000</v>
      </c>
      <c r="G45" s="439"/>
      <c r="H45" s="5"/>
      <c r="I45" s="439"/>
      <c r="J45" s="54"/>
      <c r="K45" s="54"/>
      <c r="L45" s="54"/>
      <c r="M45" s="54"/>
      <c r="N45" s="54"/>
      <c r="O45" s="54"/>
      <c r="P45" s="54"/>
      <c r="Q45" s="54"/>
      <c r="R45" s="54"/>
      <c r="S45" s="54"/>
      <c r="T45" s="54"/>
      <c r="U45" s="54"/>
      <c r="V45" s="54"/>
      <c r="W45" s="54"/>
    </row>
    <row r="46" spans="1:23" s="54" customFormat="1" ht="17.25" customHeight="1" x14ac:dyDescent="0.25">
      <c r="A46" s="73"/>
      <c r="B46" s="453"/>
      <c r="C46" s="454"/>
      <c r="D46" s="454"/>
      <c r="E46" s="454"/>
      <c r="F46" s="454"/>
      <c r="G46" s="454"/>
      <c r="H46" s="454"/>
      <c r="I46" s="454"/>
    </row>
    <row r="47" spans="1:23" s="54" customFormat="1" ht="133.5" hidden="1" customHeight="1" x14ac:dyDescent="0.25">
      <c r="A47" s="73"/>
      <c r="B47" s="455"/>
      <c r="C47" s="456"/>
      <c r="D47" s="456"/>
      <c r="E47" s="456"/>
      <c r="F47" s="456"/>
      <c r="G47" s="456"/>
      <c r="H47" s="456"/>
      <c r="I47" s="456"/>
      <c r="J47" s="2"/>
      <c r="K47" s="2"/>
      <c r="L47" s="2"/>
      <c r="M47" s="2"/>
      <c r="N47" s="2"/>
      <c r="O47" s="2"/>
      <c r="P47" s="2"/>
      <c r="Q47" s="2"/>
      <c r="R47" s="2"/>
      <c r="S47" s="2"/>
      <c r="T47" s="2"/>
      <c r="U47" s="2"/>
      <c r="V47" s="2"/>
      <c r="W47" s="2"/>
    </row>
    <row r="48" spans="1:23" x14ac:dyDescent="0.25">
      <c r="A48" s="62"/>
      <c r="B48" s="111" t="s">
        <v>321</v>
      </c>
      <c r="C48" s="111"/>
      <c r="D48" s="111"/>
      <c r="E48" s="111"/>
      <c r="F48" s="111"/>
      <c r="G48" s="111"/>
      <c r="H48" s="111"/>
      <c r="I48" s="112"/>
    </row>
    <row r="49" spans="1:26" ht="16.5" customHeight="1" x14ac:dyDescent="0.25">
      <c r="A49" s="440" t="s">
        <v>68</v>
      </c>
      <c r="B49" s="441"/>
      <c r="C49" s="441"/>
      <c r="D49" s="441"/>
      <c r="E49" s="441"/>
      <c r="F49" s="441"/>
      <c r="G49" s="441"/>
      <c r="H49" s="441"/>
      <c r="I49" s="442"/>
    </row>
    <row r="50" spans="1:26" ht="61.5" customHeight="1" x14ac:dyDescent="0.25">
      <c r="A50" s="90">
        <v>15</v>
      </c>
      <c r="B50" s="8" t="s">
        <v>380</v>
      </c>
      <c r="C50" s="92" t="s">
        <v>381</v>
      </c>
      <c r="D50" s="18" t="s">
        <v>382</v>
      </c>
      <c r="E50" s="6" t="s">
        <v>290</v>
      </c>
      <c r="F50" s="16">
        <v>1900</v>
      </c>
      <c r="G50" s="110" t="s">
        <v>383</v>
      </c>
      <c r="H50" s="110"/>
      <c r="I50" s="6" t="s">
        <v>384</v>
      </c>
    </row>
    <row r="51" spans="1:26" ht="94.5" customHeight="1" x14ac:dyDescent="0.25">
      <c r="A51" s="90">
        <v>16</v>
      </c>
      <c r="B51" s="432" t="s">
        <v>385</v>
      </c>
      <c r="C51" s="434" t="s">
        <v>386</v>
      </c>
      <c r="D51" s="9" t="s">
        <v>387</v>
      </c>
      <c r="E51" s="9" t="s">
        <v>290</v>
      </c>
      <c r="F51" s="124"/>
      <c r="G51" s="9" t="s">
        <v>388</v>
      </c>
      <c r="H51" s="9"/>
      <c r="I51" s="9" t="s">
        <v>384</v>
      </c>
    </row>
    <row r="52" spans="1:26" ht="73.5" customHeight="1" x14ac:dyDescent="0.25">
      <c r="A52" s="90">
        <v>17</v>
      </c>
      <c r="B52" s="433"/>
      <c r="C52" s="435"/>
      <c r="D52" s="9" t="s">
        <v>389</v>
      </c>
      <c r="E52" s="9" t="s">
        <v>290</v>
      </c>
      <c r="F52" s="124"/>
      <c r="G52" s="9" t="s">
        <v>390</v>
      </c>
      <c r="H52" s="9"/>
      <c r="I52" s="9" t="s">
        <v>384</v>
      </c>
    </row>
    <row r="53" spans="1:26" ht="1.5" customHeight="1" x14ac:dyDescent="0.25">
      <c r="A53" s="40"/>
      <c r="B53" s="48"/>
      <c r="C53" s="23" t="s">
        <v>119</v>
      </c>
      <c r="D53" s="49"/>
      <c r="E53" s="49"/>
      <c r="F53" s="50">
        <v>17</v>
      </c>
      <c r="G53" s="44"/>
      <c r="H53" s="44"/>
      <c r="I53" s="44"/>
    </row>
    <row r="54" spans="1:26" ht="0.75" customHeight="1" x14ac:dyDescent="0.25">
      <c r="A54" s="40"/>
      <c r="B54" s="436" t="s">
        <v>120</v>
      </c>
      <c r="C54" s="437"/>
      <c r="D54" s="437"/>
      <c r="E54" s="51"/>
      <c r="F54" s="52" t="e">
        <f>F55+F56+F57+F58</f>
        <v>#REF!</v>
      </c>
      <c r="G54" s="44"/>
      <c r="H54" s="44"/>
      <c r="I54" s="44"/>
    </row>
    <row r="55" spans="1:26" hidden="1" x14ac:dyDescent="0.25">
      <c r="A55" s="40"/>
      <c r="B55" s="26"/>
      <c r="C55" s="23" t="s">
        <v>121</v>
      </c>
      <c r="D55" s="23" t="s">
        <v>122</v>
      </c>
      <c r="E55" s="23"/>
      <c r="F55" s="50" t="e">
        <f>#REF!</f>
        <v>#REF!</v>
      </c>
      <c r="G55" s="44"/>
      <c r="H55" s="44"/>
      <c r="I55" s="44"/>
    </row>
    <row r="56" spans="1:26" hidden="1" x14ac:dyDescent="0.25">
      <c r="A56" s="40"/>
      <c r="B56" s="26"/>
      <c r="C56" s="23" t="s">
        <v>123</v>
      </c>
      <c r="D56" s="23" t="s">
        <v>122</v>
      </c>
      <c r="E56" s="23"/>
      <c r="F56" s="50" t="e">
        <f>#REF!+#REF!</f>
        <v>#REF!</v>
      </c>
      <c r="G56" s="44"/>
      <c r="H56" s="44"/>
      <c r="I56" s="44"/>
    </row>
    <row r="57" spans="1:26" hidden="1" x14ac:dyDescent="0.25">
      <c r="A57" s="40"/>
      <c r="B57" s="26"/>
      <c r="C57" s="23" t="s">
        <v>124</v>
      </c>
      <c r="D57" s="23" t="s">
        <v>122</v>
      </c>
      <c r="E57" s="23"/>
      <c r="F57" s="50" t="e">
        <f>#REF!+#REF!+#REF!+#REF!+#REF!</f>
        <v>#REF!</v>
      </c>
      <c r="G57" s="44"/>
      <c r="H57" s="44"/>
      <c r="I57" s="44"/>
    </row>
    <row r="58" spans="1:26" hidden="1" x14ac:dyDescent="0.25">
      <c r="A58" s="40"/>
      <c r="B58" s="26"/>
      <c r="C58" s="23" t="s">
        <v>125</v>
      </c>
      <c r="D58" s="23" t="s">
        <v>122</v>
      </c>
      <c r="E58" s="23"/>
      <c r="F58" s="50" t="e">
        <f>F52+F51+F50+#REF!+#REF!</f>
        <v>#REF!</v>
      </c>
      <c r="G58" s="44"/>
      <c r="H58" s="44"/>
      <c r="I58" s="44"/>
      <c r="J58" s="4"/>
      <c r="K58" s="4"/>
      <c r="L58" s="4"/>
      <c r="M58" s="4"/>
      <c r="N58" s="4"/>
      <c r="O58" s="4"/>
      <c r="P58" s="4"/>
      <c r="Q58" s="4"/>
      <c r="R58" s="4"/>
      <c r="S58" s="4"/>
      <c r="T58" s="4"/>
      <c r="U58" s="4"/>
      <c r="V58" s="4"/>
      <c r="W58" s="4"/>
    </row>
    <row r="59" spans="1:26" hidden="1" x14ac:dyDescent="0.25">
      <c r="A59" s="40"/>
      <c r="B59" s="117"/>
      <c r="C59" s="44"/>
      <c r="D59" s="23"/>
      <c r="E59" s="44"/>
      <c r="F59" s="118"/>
      <c r="G59" s="44"/>
      <c r="H59" s="44"/>
      <c r="I59" s="44"/>
      <c r="J59" s="4"/>
      <c r="K59" s="4"/>
      <c r="L59" s="4"/>
      <c r="M59" s="4"/>
      <c r="N59" s="4"/>
      <c r="O59" s="4"/>
      <c r="P59" s="4"/>
      <c r="Q59" s="4"/>
      <c r="R59" s="4"/>
      <c r="S59" s="4"/>
      <c r="T59" s="4"/>
      <c r="U59" s="4"/>
      <c r="V59" s="4"/>
      <c r="W59" s="4"/>
      <c r="X59" s="4"/>
      <c r="Y59" s="4"/>
      <c r="Z59" s="4"/>
    </row>
    <row r="60" spans="1:26" s="120" customFormat="1" ht="27.6" hidden="1" x14ac:dyDescent="0.25">
      <c r="A60" s="119"/>
      <c r="B60" s="48"/>
      <c r="C60" s="23" t="s">
        <v>391</v>
      </c>
      <c r="D60" s="49"/>
      <c r="E60" s="49"/>
      <c r="F60" s="50" t="e">
        <f>F53+#REF!+#REF!+#REF!+#REF!+#REF!+#REF!+#REF!+#REF!+#REF!</f>
        <v>#REF!</v>
      </c>
      <c r="G60" s="44"/>
      <c r="H60" s="44"/>
      <c r="I60" s="44"/>
      <c r="J60" s="4"/>
      <c r="K60" s="4"/>
      <c r="L60" s="4"/>
      <c r="M60" s="4"/>
      <c r="N60" s="4"/>
      <c r="O60" s="4"/>
      <c r="P60" s="4"/>
      <c r="Q60" s="4"/>
      <c r="R60" s="4"/>
      <c r="S60" s="4"/>
      <c r="T60" s="4"/>
      <c r="U60" s="4"/>
      <c r="V60" s="4"/>
      <c r="W60" s="4"/>
      <c r="X60" s="4"/>
      <c r="Y60" s="4"/>
      <c r="Z60" s="4"/>
    </row>
    <row r="61" spans="1:26" s="120" customFormat="1" ht="20.399999999999999" hidden="1" x14ac:dyDescent="0.25">
      <c r="A61" s="119"/>
      <c r="B61" s="436" t="s">
        <v>392</v>
      </c>
      <c r="C61" s="437"/>
      <c r="D61" s="437"/>
      <c r="E61" s="51"/>
      <c r="F61" s="52" t="e">
        <f>F54+F41+#REF!+#REF!+#REF!+#REF!</f>
        <v>#REF!</v>
      </c>
      <c r="G61" s="4"/>
      <c r="H61" s="4"/>
      <c r="I61" s="4"/>
      <c r="J61" s="4"/>
      <c r="K61" s="4"/>
      <c r="L61" s="4"/>
      <c r="M61" s="4"/>
      <c r="N61" s="4"/>
      <c r="O61" s="4"/>
      <c r="P61" s="4"/>
      <c r="Q61" s="4"/>
      <c r="R61" s="4"/>
      <c r="S61" s="4"/>
      <c r="T61" s="4"/>
      <c r="U61" s="4"/>
      <c r="V61" s="4"/>
      <c r="W61" s="4"/>
      <c r="X61" s="4"/>
      <c r="Y61" s="4"/>
      <c r="Z61" s="4"/>
    </row>
    <row r="62" spans="1:26" s="120" customFormat="1" hidden="1" x14ac:dyDescent="0.25">
      <c r="A62" s="119"/>
      <c r="B62" s="26"/>
      <c r="C62" s="23" t="s">
        <v>121</v>
      </c>
      <c r="D62" s="23" t="s">
        <v>122</v>
      </c>
      <c r="E62" s="23"/>
      <c r="F62" s="121" t="e">
        <f>F55+F42+#REF!+#REF!+#REF!+#REF!+#REF!+#REF!+#REF!+#REF!</f>
        <v>#REF!</v>
      </c>
      <c r="G62" s="4"/>
      <c r="H62" s="4"/>
      <c r="I62" s="4"/>
      <c r="J62" s="4"/>
      <c r="K62" s="4"/>
      <c r="L62" s="4"/>
      <c r="M62" s="4"/>
      <c r="N62" s="4"/>
      <c r="O62" s="4"/>
      <c r="P62" s="4"/>
      <c r="Q62" s="4"/>
      <c r="R62" s="4"/>
      <c r="S62" s="4"/>
      <c r="T62" s="4"/>
      <c r="U62" s="4"/>
      <c r="V62" s="4"/>
      <c r="W62" s="4"/>
      <c r="X62" s="4"/>
      <c r="Y62" s="4"/>
      <c r="Z62" s="4"/>
    </row>
    <row r="63" spans="1:26" s="120" customFormat="1" hidden="1" x14ac:dyDescent="0.25">
      <c r="A63" s="119"/>
      <c r="B63" s="26"/>
      <c r="C63" s="23" t="s">
        <v>123</v>
      </c>
      <c r="D63" s="23" t="s">
        <v>122</v>
      </c>
      <c r="E63" s="23"/>
      <c r="F63" s="121" t="e">
        <f>F56+F43+#REF!+#REF!+#REF!+#REF!+#REF!+#REF!+#REF!+#REF!</f>
        <v>#REF!</v>
      </c>
      <c r="G63" s="4"/>
      <c r="H63" s="4"/>
      <c r="I63" s="4"/>
      <c r="J63" s="4"/>
      <c r="K63" s="4"/>
      <c r="L63" s="4"/>
      <c r="M63" s="4"/>
      <c r="N63" s="4"/>
      <c r="O63" s="4"/>
      <c r="P63" s="4"/>
      <c r="Q63" s="4"/>
      <c r="R63" s="4"/>
      <c r="S63" s="4"/>
      <c r="T63" s="4"/>
      <c r="U63" s="4"/>
      <c r="V63" s="4"/>
      <c r="W63" s="4"/>
      <c r="X63" s="4"/>
      <c r="Y63" s="4"/>
      <c r="Z63" s="4"/>
    </row>
    <row r="64" spans="1:26" s="120" customFormat="1" ht="2.25" customHeight="1" x14ac:dyDescent="0.25">
      <c r="A64" s="119"/>
      <c r="B64" s="26"/>
      <c r="C64" s="23" t="s">
        <v>124</v>
      </c>
      <c r="D64" s="23" t="s">
        <v>122</v>
      </c>
      <c r="E64" s="23"/>
      <c r="F64" s="121" t="e">
        <f>F57+F44+F35+#REF!+#REF!+#REF!+#REF!+#REF!+#REF!+#REF!</f>
        <v>#REF!</v>
      </c>
      <c r="G64" s="4"/>
      <c r="H64" s="4"/>
      <c r="I64" s="4"/>
      <c r="J64" s="4"/>
      <c r="K64" s="4"/>
      <c r="L64" s="4"/>
      <c r="M64" s="4"/>
      <c r="N64" s="4"/>
      <c r="O64" s="4"/>
      <c r="P64" s="4"/>
      <c r="Q64" s="4"/>
      <c r="R64" s="4"/>
      <c r="S64" s="4"/>
      <c r="T64" s="4"/>
      <c r="U64" s="4"/>
      <c r="V64" s="4"/>
      <c r="W64" s="4"/>
      <c r="X64" s="4"/>
      <c r="Y64" s="4"/>
      <c r="Z64" s="4"/>
    </row>
    <row r="65" spans="1:26" hidden="1" x14ac:dyDescent="0.25">
      <c r="A65" s="119"/>
      <c r="B65" s="26"/>
      <c r="C65" s="23" t="s">
        <v>125</v>
      </c>
      <c r="D65" s="23" t="s">
        <v>122</v>
      </c>
      <c r="E65" s="23"/>
      <c r="F65" s="121" t="e">
        <f>F58+F45+F36+#REF!+#REF!+#REF!+#REF!+#REF!+#REF!+#REF!</f>
        <v>#REF!</v>
      </c>
      <c r="G65" s="4"/>
      <c r="H65" s="4"/>
      <c r="I65" s="4"/>
      <c r="X65" s="4"/>
      <c r="Y65" s="4"/>
      <c r="Z65" s="4"/>
    </row>
    <row r="66" spans="1:26" ht="13.5" hidden="1" customHeight="1" x14ac:dyDescent="0.25">
      <c r="A66" s="40"/>
      <c r="B66" s="122"/>
      <c r="C66" s="123"/>
      <c r="D66" s="123"/>
      <c r="E66" s="123"/>
      <c r="F66" s="17"/>
    </row>
    <row r="67" spans="1:26" ht="351" hidden="1" customHeight="1" x14ac:dyDescent="0.25">
      <c r="A67" s="73"/>
      <c r="B67" s="429"/>
      <c r="C67" s="428"/>
      <c r="D67" s="428"/>
      <c r="E67" s="428"/>
      <c r="F67" s="428"/>
      <c r="G67" s="428"/>
      <c r="H67" s="428"/>
      <c r="I67" s="428"/>
    </row>
    <row r="68" spans="1:26" ht="14.25" customHeight="1" x14ac:dyDescent="0.25">
      <c r="A68" s="125"/>
      <c r="B68" s="429"/>
      <c r="C68" s="429"/>
      <c r="D68" s="429"/>
      <c r="E68" s="429"/>
      <c r="F68" s="429"/>
      <c r="G68" s="429"/>
      <c r="H68" s="429"/>
      <c r="I68" s="429"/>
    </row>
    <row r="69" spans="1:26" ht="18" hidden="1" customHeight="1" x14ac:dyDescent="0.25">
      <c r="A69" s="125"/>
      <c r="B69" s="428"/>
      <c r="C69" s="428"/>
      <c r="D69" s="428"/>
      <c r="E69" s="428"/>
      <c r="F69" s="428"/>
      <c r="G69" s="428"/>
      <c r="H69" s="428"/>
      <c r="I69" s="428"/>
    </row>
    <row r="70" spans="1:26" ht="186" hidden="1" customHeight="1" x14ac:dyDescent="0.25">
      <c r="A70" s="125"/>
      <c r="B70" s="429"/>
      <c r="C70" s="428"/>
      <c r="D70" s="428"/>
      <c r="E70" s="428"/>
      <c r="F70" s="428"/>
      <c r="G70" s="428"/>
      <c r="H70" s="428"/>
      <c r="I70" s="428"/>
    </row>
    <row r="71" spans="1:26" hidden="1" x14ac:dyDescent="0.25">
      <c r="A71" s="125"/>
    </row>
    <row r="72" spans="1:26" x14ac:dyDescent="0.25">
      <c r="A72" s="125"/>
    </row>
    <row r="73" spans="1:26" x14ac:dyDescent="0.25">
      <c r="A73" s="125"/>
    </row>
    <row r="74" spans="1:26" ht="32.25" customHeight="1" x14ac:dyDescent="0.25">
      <c r="A74" s="53"/>
      <c r="B74" s="430"/>
      <c r="C74" s="431"/>
      <c r="D74" s="431"/>
      <c r="E74" s="431"/>
      <c r="F74" s="431"/>
      <c r="G74" s="431"/>
      <c r="H74" s="431"/>
      <c r="I74" s="431"/>
    </row>
  </sheetData>
  <mergeCells count="63">
    <mergeCell ref="B69:I69"/>
    <mergeCell ref="B70:I70"/>
    <mergeCell ref="B74:I74"/>
    <mergeCell ref="B51:B52"/>
    <mergeCell ref="C51:C52"/>
    <mergeCell ref="B54:D54"/>
    <mergeCell ref="B61:D61"/>
    <mergeCell ref="B67:I67"/>
    <mergeCell ref="B68:I68"/>
    <mergeCell ref="A49:I49"/>
    <mergeCell ref="B46:I46"/>
    <mergeCell ref="B47:I47"/>
    <mergeCell ref="B39:I39"/>
    <mergeCell ref="G41:G45"/>
    <mergeCell ref="I41:I45"/>
    <mergeCell ref="B41:D41"/>
    <mergeCell ref="A35:A38"/>
    <mergeCell ref="G35:G36"/>
    <mergeCell ref="I35:I36"/>
    <mergeCell ref="B37:I37"/>
    <mergeCell ref="B38:I38"/>
    <mergeCell ref="A33:A34"/>
    <mergeCell ref="B33:I33"/>
    <mergeCell ref="B34:I34"/>
    <mergeCell ref="I28:I32"/>
    <mergeCell ref="B25:B26"/>
    <mergeCell ref="C25:C26"/>
    <mergeCell ref="I25:I26"/>
    <mergeCell ref="A27:I27"/>
    <mergeCell ref="B28:B32"/>
    <mergeCell ref="C28:C32"/>
    <mergeCell ref="D28:D32"/>
    <mergeCell ref="E28:E32"/>
    <mergeCell ref="F28:F32"/>
    <mergeCell ref="G28:G32"/>
    <mergeCell ref="A20:I20"/>
    <mergeCell ref="A23:A24"/>
    <mergeCell ref="B23:B24"/>
    <mergeCell ref="C23:C24"/>
    <mergeCell ref="G23:G24"/>
    <mergeCell ref="I23:I24"/>
    <mergeCell ref="B18:I18"/>
    <mergeCell ref="A19:I19"/>
    <mergeCell ref="A14:I14"/>
    <mergeCell ref="A16:A17"/>
    <mergeCell ref="B16:B17"/>
    <mergeCell ref="C16:C17"/>
    <mergeCell ref="D16:D17"/>
    <mergeCell ref="G16:G17"/>
    <mergeCell ref="I16:I17"/>
    <mergeCell ref="A11:I11"/>
    <mergeCell ref="I8:I9"/>
    <mergeCell ref="A10:I10"/>
    <mergeCell ref="C2:I2"/>
    <mergeCell ref="G4:I4"/>
    <mergeCell ref="B6:I6"/>
    <mergeCell ref="A8:A9"/>
    <mergeCell ref="B8:B9"/>
    <mergeCell ref="C8:C9"/>
    <mergeCell ref="D8:D9"/>
    <mergeCell ref="E8:F9"/>
    <mergeCell ref="G8:G9"/>
    <mergeCell ref="H8:H9"/>
  </mergeCells>
  <printOptions horizontalCentered="1"/>
  <pageMargins left="0.39370078740157483" right="0.19685039370078741" top="0.39370078740157483" bottom="0.19685039370078741" header="0.31496062992125984" footer="0.31496062992125984"/>
  <pageSetup paperSize="9" fitToWidth="22" fitToHeight="22" orientation="landscape" r:id="rId1"/>
  <headerFooter alignWithMargins="0"/>
  <rowBreaks count="4" manualBreakCount="4">
    <brk id="17" max="7" man="1"/>
    <brk id="40" max="7" man="1"/>
    <brk id="47" max="16383" man="1"/>
    <brk id="5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tabSelected="1" topLeftCell="A4" zoomScale="70" zoomScaleNormal="70" workbookViewId="0">
      <selection activeCell="H11" sqref="H11"/>
    </sheetView>
  </sheetViews>
  <sheetFormatPr defaultColWidth="9.109375" defaultRowHeight="13.8" x14ac:dyDescent="0.25"/>
  <cols>
    <col min="1" max="1" width="5.109375" style="1" customWidth="1"/>
    <col min="2" max="2" width="4.33203125" style="2" customWidth="1"/>
    <col min="3" max="3" width="27" style="2" customWidth="1"/>
    <col min="4" max="4" width="22.5546875" style="2" customWidth="1"/>
    <col min="5" max="5" width="9.109375" style="2" customWidth="1"/>
    <col min="6" max="6" width="9.44140625" style="2" customWidth="1"/>
    <col min="7" max="10" width="9.77734375" style="2" customWidth="1"/>
    <col min="11" max="11" width="15.21875" style="2" customWidth="1"/>
    <col min="12" max="12" width="41.21875" style="2" customWidth="1"/>
    <col min="13" max="13" width="15.44140625" style="2" customWidth="1"/>
    <col min="14" max="16384" width="9.109375" style="2"/>
  </cols>
  <sheetData>
    <row r="1" spans="1:27" hidden="1" x14ac:dyDescent="0.25"/>
    <row r="2" spans="1:27" ht="15.75" hidden="1" customHeight="1" x14ac:dyDescent="0.25">
      <c r="C2" s="538" t="s">
        <v>0</v>
      </c>
      <c r="D2" s="538"/>
      <c r="E2" s="538"/>
      <c r="F2" s="538"/>
      <c r="G2" s="538"/>
      <c r="H2" s="538"/>
      <c r="I2" s="538"/>
      <c r="J2" s="538"/>
      <c r="K2" s="538"/>
      <c r="L2" s="538"/>
      <c r="M2" s="538"/>
    </row>
    <row r="3" spans="1:27" ht="15.75" hidden="1" customHeight="1" x14ac:dyDescent="0.25"/>
    <row r="4" spans="1:27" ht="27.6" customHeight="1" x14ac:dyDescent="0.25">
      <c r="L4" s="431"/>
      <c r="M4" s="431"/>
    </row>
    <row r="5" spans="1:27" ht="28.2" customHeight="1" x14ac:dyDescent="0.25">
      <c r="C5" s="618" t="s">
        <v>535</v>
      </c>
      <c r="D5" s="618"/>
      <c r="E5" s="618"/>
      <c r="F5" s="618"/>
      <c r="G5" s="618"/>
      <c r="H5" s="618"/>
      <c r="I5" s="618"/>
      <c r="J5" s="618"/>
      <c r="K5" s="618"/>
      <c r="L5" s="618"/>
      <c r="M5" s="618"/>
    </row>
    <row r="6" spans="1:27" s="4" customFormat="1" ht="32.25" customHeight="1" x14ac:dyDescent="0.25">
      <c r="A6" s="3"/>
      <c r="B6" s="539" t="s">
        <v>2</v>
      </c>
      <c r="C6" s="539"/>
      <c r="D6" s="539"/>
      <c r="E6" s="539"/>
      <c r="F6" s="539"/>
      <c r="G6" s="539"/>
      <c r="H6" s="539"/>
      <c r="I6" s="539"/>
      <c r="J6" s="539"/>
      <c r="K6" s="539"/>
      <c r="L6" s="539"/>
      <c r="M6" s="539"/>
    </row>
    <row r="8" spans="1:27" ht="13.8" customHeight="1" x14ac:dyDescent="0.25">
      <c r="A8" s="540" t="s">
        <v>3</v>
      </c>
      <c r="B8" s="542" t="s">
        <v>4</v>
      </c>
      <c r="C8" s="429" t="s">
        <v>5</v>
      </c>
      <c r="D8" s="429" t="s">
        <v>6</v>
      </c>
      <c r="E8" s="615" t="s">
        <v>7</v>
      </c>
      <c r="F8" s="616"/>
      <c r="G8" s="616"/>
      <c r="H8" s="616"/>
      <c r="I8" s="616"/>
      <c r="J8" s="616"/>
      <c r="K8" s="617"/>
      <c r="L8" s="547" t="s">
        <v>399</v>
      </c>
      <c r="M8" s="429" t="s">
        <v>10</v>
      </c>
    </row>
    <row r="9" spans="1:27" ht="58.8" customHeight="1" x14ac:dyDescent="0.25">
      <c r="A9" s="541"/>
      <c r="B9" s="543"/>
      <c r="C9" s="438"/>
      <c r="D9" s="438"/>
      <c r="E9" s="170"/>
      <c r="F9" s="126" t="s">
        <v>397</v>
      </c>
      <c r="G9" s="153" t="s">
        <v>398</v>
      </c>
      <c r="H9" s="319" t="s">
        <v>471</v>
      </c>
      <c r="I9" s="320" t="s">
        <v>472</v>
      </c>
      <c r="J9" s="320" t="s">
        <v>473</v>
      </c>
      <c r="K9" s="322" t="s">
        <v>502</v>
      </c>
      <c r="L9" s="548"/>
      <c r="M9" s="438"/>
    </row>
    <row r="10" spans="1:27" ht="18.75" customHeight="1" x14ac:dyDescent="0.25">
      <c r="A10" s="535" t="s">
        <v>11</v>
      </c>
      <c r="B10" s="536"/>
      <c r="C10" s="536"/>
      <c r="D10" s="536"/>
      <c r="E10" s="536"/>
      <c r="F10" s="536"/>
      <c r="G10" s="536"/>
      <c r="H10" s="536"/>
      <c r="I10" s="536"/>
      <c r="J10" s="536"/>
      <c r="K10" s="536"/>
      <c r="L10" s="536"/>
      <c r="M10" s="537"/>
    </row>
    <row r="11" spans="1:27" ht="91.8" customHeight="1" x14ac:dyDescent="0.25">
      <c r="A11" s="443">
        <v>1</v>
      </c>
      <c r="B11" s="432" t="s">
        <v>12</v>
      </c>
      <c r="C11" s="438" t="s">
        <v>13</v>
      </c>
      <c r="D11" s="438" t="s">
        <v>14</v>
      </c>
      <c r="E11" s="133" t="s">
        <v>15</v>
      </c>
      <c r="F11" s="133">
        <v>36767</v>
      </c>
      <c r="G11" s="127">
        <v>36767</v>
      </c>
      <c r="H11" s="320">
        <f>G11-F11</f>
        <v>0</v>
      </c>
      <c r="I11" s="355">
        <f>G11/F11*100</f>
        <v>100</v>
      </c>
      <c r="J11" s="619">
        <f>(I11+I12)/2</f>
        <v>109.95798847376075</v>
      </c>
      <c r="K11" s="127"/>
      <c r="L11" s="105" t="s">
        <v>474</v>
      </c>
      <c r="M11" s="438" t="s">
        <v>18</v>
      </c>
    </row>
    <row r="12" spans="1:27" ht="190.2" customHeight="1" x14ac:dyDescent="0.25">
      <c r="A12" s="445"/>
      <c r="B12" s="433"/>
      <c r="C12" s="439"/>
      <c r="D12" s="439"/>
      <c r="E12" s="133" t="s">
        <v>19</v>
      </c>
      <c r="F12" s="133">
        <v>55699</v>
      </c>
      <c r="G12" s="133">
        <v>66792</v>
      </c>
      <c r="H12" s="320">
        <f t="shared" ref="H12:H33" si="0">G12-F12</f>
        <v>11093</v>
      </c>
      <c r="I12" s="322">
        <f>G12/F12*100</f>
        <v>119.9159769475215</v>
      </c>
      <c r="J12" s="620"/>
      <c r="K12" s="171"/>
      <c r="L12" s="320" t="s">
        <v>475</v>
      </c>
      <c r="M12" s="439"/>
    </row>
    <row r="13" spans="1:27" ht="73.2" customHeight="1" x14ac:dyDescent="0.25">
      <c r="A13" s="143">
        <v>2</v>
      </c>
      <c r="B13" s="8" t="s">
        <v>20</v>
      </c>
      <c r="C13" s="132" t="s">
        <v>21</v>
      </c>
      <c r="D13" s="132" t="s">
        <v>22</v>
      </c>
      <c r="E13" s="133" t="s">
        <v>23</v>
      </c>
      <c r="F13" s="127">
        <v>1</v>
      </c>
      <c r="G13" s="127">
        <v>0</v>
      </c>
      <c r="H13" s="320">
        <f t="shared" si="0"/>
        <v>-1</v>
      </c>
      <c r="I13" s="322">
        <f>G13/F13*100</f>
        <v>0</v>
      </c>
      <c r="J13" s="320"/>
      <c r="K13" s="127" t="s">
        <v>501</v>
      </c>
      <c r="L13" s="127" t="s">
        <v>400</v>
      </c>
      <c r="M13" s="132" t="s">
        <v>18</v>
      </c>
    </row>
    <row r="14" spans="1:27" ht="46.2" customHeight="1" x14ac:dyDescent="0.25">
      <c r="A14" s="443">
        <v>3</v>
      </c>
      <c r="B14" s="432" t="s">
        <v>26</v>
      </c>
      <c r="C14" s="438" t="s">
        <v>27</v>
      </c>
      <c r="D14" s="438" t="s">
        <v>28</v>
      </c>
      <c r="E14" s="133" t="s">
        <v>23</v>
      </c>
      <c r="F14" s="133">
        <v>1</v>
      </c>
      <c r="G14" s="133">
        <v>1</v>
      </c>
      <c r="H14" s="320">
        <f t="shared" si="0"/>
        <v>0</v>
      </c>
      <c r="I14" s="322">
        <f t="shared" ref="I14:I33" si="1">G14/F14*100</f>
        <v>100</v>
      </c>
      <c r="J14" s="619">
        <f>(I14+I15+I16)/3</f>
        <v>113.28196205153699</v>
      </c>
      <c r="K14" s="540"/>
      <c r="L14" s="133" t="s">
        <v>476</v>
      </c>
      <c r="M14" s="438" t="s">
        <v>18</v>
      </c>
    </row>
    <row r="15" spans="1:27" ht="35.4" customHeight="1" x14ac:dyDescent="0.25">
      <c r="A15" s="444"/>
      <c r="B15" s="446"/>
      <c r="C15" s="450"/>
      <c r="D15" s="450"/>
      <c r="E15" s="132" t="s">
        <v>31</v>
      </c>
      <c r="F15" s="132">
        <v>4023</v>
      </c>
      <c r="G15" s="127">
        <v>5626</v>
      </c>
      <c r="H15" s="320">
        <f t="shared" si="0"/>
        <v>1603</v>
      </c>
      <c r="I15" s="356">
        <f t="shared" si="1"/>
        <v>139.84588615461098</v>
      </c>
      <c r="J15" s="621"/>
      <c r="K15" s="541"/>
      <c r="L15" s="127" t="s">
        <v>477</v>
      </c>
      <c r="M15" s="450"/>
    </row>
    <row r="16" spans="1:27" s="126" customFormat="1" ht="61.2" customHeight="1" x14ac:dyDescent="0.25">
      <c r="A16" s="445"/>
      <c r="B16" s="433"/>
      <c r="C16" s="439"/>
      <c r="D16" s="439"/>
      <c r="E16" s="127" t="s">
        <v>33</v>
      </c>
      <c r="F16" s="127">
        <v>544</v>
      </c>
      <c r="G16" s="133">
        <v>544</v>
      </c>
      <c r="H16" s="320">
        <f t="shared" si="0"/>
        <v>0</v>
      </c>
      <c r="I16" s="356">
        <f t="shared" si="1"/>
        <v>100</v>
      </c>
      <c r="J16" s="620"/>
      <c r="K16" s="660"/>
      <c r="L16" s="133" t="s">
        <v>401</v>
      </c>
      <c r="M16" s="439"/>
      <c r="N16" s="2"/>
      <c r="O16" s="2"/>
      <c r="P16" s="2"/>
      <c r="Q16" s="2"/>
      <c r="R16" s="2"/>
      <c r="S16" s="2"/>
      <c r="T16" s="2"/>
      <c r="U16" s="2"/>
      <c r="V16" s="2"/>
      <c r="W16" s="2"/>
      <c r="X16" s="2"/>
      <c r="Y16" s="2"/>
      <c r="Z16" s="2"/>
      <c r="AA16" s="2"/>
    </row>
    <row r="17" spans="1:27" ht="20.25" customHeight="1" x14ac:dyDescent="0.25">
      <c r="A17" s="530" t="s">
        <v>34</v>
      </c>
      <c r="B17" s="531"/>
      <c r="C17" s="531"/>
      <c r="D17" s="531"/>
      <c r="E17" s="531"/>
      <c r="F17" s="531"/>
      <c r="G17" s="531"/>
      <c r="H17" s="531"/>
      <c r="I17" s="531"/>
      <c r="J17" s="531"/>
      <c r="K17" s="531"/>
      <c r="L17" s="531"/>
      <c r="M17" s="532"/>
    </row>
    <row r="18" spans="1:27" ht="88.8" customHeight="1" x14ac:dyDescent="0.25">
      <c r="A18" s="443">
        <v>4</v>
      </c>
      <c r="B18" s="432" t="s">
        <v>35</v>
      </c>
      <c r="C18" s="438" t="s">
        <v>36</v>
      </c>
      <c r="D18" s="438" t="s">
        <v>37</v>
      </c>
      <c r="E18" s="141" t="s">
        <v>38</v>
      </c>
      <c r="F18" s="15">
        <v>220000</v>
      </c>
      <c r="G18" s="95">
        <v>85529</v>
      </c>
      <c r="H18" s="320">
        <f t="shared" si="0"/>
        <v>-134471</v>
      </c>
      <c r="I18" s="356">
        <f t="shared" si="1"/>
        <v>38.87681818181818</v>
      </c>
      <c r="J18" s="622">
        <f>(I18+I19+I21+I22)/4</f>
        <v>39.881556397306397</v>
      </c>
      <c r="K18" s="589" t="s">
        <v>402</v>
      </c>
      <c r="L18" s="590"/>
      <c r="M18" s="438" t="s">
        <v>18</v>
      </c>
    </row>
    <row r="19" spans="1:27" ht="42.6" customHeight="1" x14ac:dyDescent="0.25">
      <c r="A19" s="444"/>
      <c r="B19" s="446"/>
      <c r="C19" s="450"/>
      <c r="D19" s="450"/>
      <c r="E19" s="132" t="s">
        <v>40</v>
      </c>
      <c r="F19" s="154">
        <v>270000</v>
      </c>
      <c r="G19" s="175">
        <v>49106</v>
      </c>
      <c r="H19" s="320">
        <f t="shared" si="0"/>
        <v>-220894</v>
      </c>
      <c r="I19" s="356">
        <f t="shared" si="1"/>
        <v>18.187407407407406</v>
      </c>
      <c r="J19" s="623"/>
      <c r="K19" s="152"/>
      <c r="L19" s="150"/>
      <c r="M19" s="450"/>
    </row>
    <row r="20" spans="1:27" ht="33" customHeight="1" x14ac:dyDescent="0.25">
      <c r="A20" s="444"/>
      <c r="B20" s="446"/>
      <c r="C20" s="450"/>
      <c r="D20" s="430"/>
      <c r="E20" s="132" t="s">
        <v>41</v>
      </c>
      <c r="F20" s="151"/>
      <c r="G20" s="153"/>
      <c r="H20" s="320"/>
      <c r="I20" s="336"/>
      <c r="J20" s="623"/>
      <c r="K20" s="453" t="s">
        <v>403</v>
      </c>
      <c r="L20" s="591"/>
      <c r="M20" s="450"/>
    </row>
    <row r="21" spans="1:27" ht="27.6" customHeight="1" x14ac:dyDescent="0.25">
      <c r="A21" s="444"/>
      <c r="B21" s="446"/>
      <c r="C21" s="450"/>
      <c r="D21" s="430"/>
      <c r="E21" s="138" t="s">
        <v>42</v>
      </c>
      <c r="F21" s="153">
        <v>50000</v>
      </c>
      <c r="G21" s="153">
        <v>25151</v>
      </c>
      <c r="H21" s="321">
        <f t="shared" si="0"/>
        <v>-24849</v>
      </c>
      <c r="I21" s="358">
        <f t="shared" si="1"/>
        <v>50.302</v>
      </c>
      <c r="J21" s="623"/>
      <c r="K21" s="430"/>
      <c r="L21" s="533"/>
      <c r="M21" s="450"/>
    </row>
    <row r="22" spans="1:27" ht="30" customHeight="1" x14ac:dyDescent="0.25">
      <c r="A22" s="445"/>
      <c r="B22" s="433"/>
      <c r="C22" s="439"/>
      <c r="D22" s="455"/>
      <c r="E22" s="133" t="s">
        <v>31</v>
      </c>
      <c r="F22" s="20">
        <v>15000</v>
      </c>
      <c r="G22" s="353">
        <v>7824</v>
      </c>
      <c r="H22" s="326">
        <f t="shared" si="0"/>
        <v>-7176</v>
      </c>
      <c r="I22" s="356">
        <f t="shared" si="1"/>
        <v>52.16</v>
      </c>
      <c r="J22" s="624"/>
      <c r="K22" s="455"/>
      <c r="L22" s="534"/>
      <c r="M22" s="439"/>
    </row>
    <row r="23" spans="1:27" ht="116.25" customHeight="1" x14ac:dyDescent="0.25">
      <c r="A23" s="143">
        <v>5</v>
      </c>
      <c r="B23" s="149" t="s">
        <v>43</v>
      </c>
      <c r="C23" s="127" t="s">
        <v>44</v>
      </c>
      <c r="D23" s="23" t="s">
        <v>45</v>
      </c>
      <c r="E23" s="140" t="s">
        <v>46</v>
      </c>
      <c r="F23" s="140">
        <v>3500</v>
      </c>
      <c r="G23" s="140">
        <v>293</v>
      </c>
      <c r="H23" s="326">
        <f t="shared" si="0"/>
        <v>-3207</v>
      </c>
      <c r="I23" s="356">
        <f t="shared" si="1"/>
        <v>8.3714285714285719</v>
      </c>
      <c r="J23" s="324"/>
      <c r="K23" s="140" t="s">
        <v>404</v>
      </c>
      <c r="L23" s="127"/>
      <c r="M23" s="127" t="s">
        <v>49</v>
      </c>
    </row>
    <row r="24" spans="1:27" ht="106.5" customHeight="1" x14ac:dyDescent="0.25">
      <c r="A24" s="25">
        <v>6</v>
      </c>
      <c r="B24" s="26" t="s">
        <v>50</v>
      </c>
      <c r="C24" s="23" t="s">
        <v>51</v>
      </c>
      <c r="D24" s="23" t="s">
        <v>52</v>
      </c>
      <c r="E24" s="23" t="s">
        <v>23</v>
      </c>
      <c r="F24" s="23">
        <v>2</v>
      </c>
      <c r="G24" s="23">
        <v>1</v>
      </c>
      <c r="H24" s="326">
        <f t="shared" si="0"/>
        <v>-1</v>
      </c>
      <c r="I24" s="356">
        <f t="shared" si="1"/>
        <v>50</v>
      </c>
      <c r="J24" s="23"/>
      <c r="K24" s="23" t="s">
        <v>405</v>
      </c>
      <c r="L24" s="23" t="s">
        <v>406</v>
      </c>
      <c r="M24" s="23" t="s">
        <v>18</v>
      </c>
    </row>
    <row r="25" spans="1:27" ht="116.4" customHeight="1" x14ac:dyDescent="0.25">
      <c r="A25" s="143">
        <v>7</v>
      </c>
      <c r="B25" s="144" t="s">
        <v>54</v>
      </c>
      <c r="C25" s="127" t="s">
        <v>55</v>
      </c>
      <c r="D25" s="127" t="s">
        <v>56</v>
      </c>
      <c r="E25" s="127" t="s">
        <v>23</v>
      </c>
      <c r="F25" s="127">
        <v>1</v>
      </c>
      <c r="G25" s="127">
        <v>1</v>
      </c>
      <c r="H25" s="326">
        <f t="shared" si="0"/>
        <v>0</v>
      </c>
      <c r="I25" s="356">
        <f t="shared" si="1"/>
        <v>100</v>
      </c>
      <c r="J25" s="320"/>
      <c r="K25" s="127"/>
      <c r="L25" s="127" t="s">
        <v>407</v>
      </c>
      <c r="M25" s="127" t="s">
        <v>18</v>
      </c>
    </row>
    <row r="26" spans="1:27" ht="91.5" customHeight="1" x14ac:dyDescent="0.25">
      <c r="A26" s="134">
        <v>8</v>
      </c>
      <c r="B26" s="432" t="s">
        <v>58</v>
      </c>
      <c r="C26" s="438" t="s">
        <v>59</v>
      </c>
      <c r="D26" s="133" t="s">
        <v>60</v>
      </c>
      <c r="E26" s="29" t="s">
        <v>19</v>
      </c>
      <c r="F26" s="127">
        <v>140</v>
      </c>
      <c r="G26" s="133">
        <v>358</v>
      </c>
      <c r="H26" s="326">
        <f t="shared" si="0"/>
        <v>218</v>
      </c>
      <c r="I26" s="356">
        <f t="shared" si="1"/>
        <v>255.71428571428569</v>
      </c>
      <c r="J26" s="322"/>
      <c r="K26" s="133" t="s">
        <v>408</v>
      </c>
      <c r="L26" s="140" t="s">
        <v>411</v>
      </c>
      <c r="M26" s="438" t="s">
        <v>18</v>
      </c>
    </row>
    <row r="27" spans="1:27" ht="100.5" customHeight="1" x14ac:dyDescent="0.25">
      <c r="A27" s="134">
        <v>9</v>
      </c>
      <c r="B27" s="476"/>
      <c r="C27" s="439"/>
      <c r="D27" s="133" t="s">
        <v>62</v>
      </c>
      <c r="E27" s="29" t="s">
        <v>23</v>
      </c>
      <c r="F27" s="127">
        <v>17</v>
      </c>
      <c r="G27" s="133">
        <v>3</v>
      </c>
      <c r="H27" s="326">
        <f t="shared" si="0"/>
        <v>-14</v>
      </c>
      <c r="I27" s="356">
        <f t="shared" si="1"/>
        <v>17.647058823529413</v>
      </c>
      <c r="J27" s="322"/>
      <c r="K27" s="133"/>
      <c r="L27" s="173" t="s">
        <v>412</v>
      </c>
      <c r="M27" s="439"/>
    </row>
    <row r="28" spans="1:27" ht="114" customHeight="1" x14ac:dyDescent="0.25">
      <c r="A28" s="134">
        <v>10</v>
      </c>
      <c r="B28" s="30">
        <v>1.9</v>
      </c>
      <c r="C28" s="132" t="s">
        <v>64</v>
      </c>
      <c r="D28" s="133" t="s">
        <v>65</v>
      </c>
      <c r="E28" s="29" t="s">
        <v>33</v>
      </c>
      <c r="F28" s="95">
        <v>40</v>
      </c>
      <c r="G28" s="15">
        <v>40</v>
      </c>
      <c r="H28" s="326">
        <f t="shared" si="0"/>
        <v>0</v>
      </c>
      <c r="I28" s="356">
        <f t="shared" si="1"/>
        <v>100</v>
      </c>
      <c r="J28" s="157"/>
      <c r="K28" s="172"/>
      <c r="L28" s="139" t="s">
        <v>478</v>
      </c>
      <c r="M28" s="132" t="s">
        <v>67</v>
      </c>
    </row>
    <row r="29" spans="1:27" ht="21.75" customHeight="1" x14ac:dyDescent="0.25">
      <c r="A29" s="440" t="s">
        <v>68</v>
      </c>
      <c r="B29" s="441"/>
      <c r="C29" s="441"/>
      <c r="D29" s="441"/>
      <c r="E29" s="441"/>
      <c r="F29" s="441"/>
      <c r="G29" s="441"/>
      <c r="H29" s="441"/>
      <c r="I29" s="441"/>
      <c r="J29" s="441"/>
      <c r="K29" s="441"/>
      <c r="L29" s="441"/>
      <c r="M29" s="442"/>
    </row>
    <row r="30" spans="1:27" ht="94.5" customHeight="1" x14ac:dyDescent="0.25">
      <c r="A30" s="142">
        <v>11</v>
      </c>
      <c r="B30" s="149" t="s">
        <v>43</v>
      </c>
      <c r="C30" s="34" t="s">
        <v>69</v>
      </c>
      <c r="D30" s="34" t="s">
        <v>70</v>
      </c>
      <c r="E30" s="34" t="s">
        <v>410</v>
      </c>
      <c r="F30" s="34">
        <v>54000</v>
      </c>
      <c r="G30" s="34">
        <v>107421</v>
      </c>
      <c r="H30" s="326">
        <f t="shared" si="0"/>
        <v>53421</v>
      </c>
      <c r="I30" s="356">
        <f t="shared" si="1"/>
        <v>198.92777777777778</v>
      </c>
      <c r="J30" s="34"/>
      <c r="K30" s="34"/>
      <c r="L30" s="34" t="s">
        <v>479</v>
      </c>
      <c r="M30" s="34" t="s">
        <v>73</v>
      </c>
    </row>
    <row r="31" spans="1:27" ht="121.8" customHeight="1" x14ac:dyDescent="0.25">
      <c r="A31" s="142">
        <v>12</v>
      </c>
      <c r="B31" s="149" t="s">
        <v>50</v>
      </c>
      <c r="C31" s="34" t="s">
        <v>74</v>
      </c>
      <c r="D31" s="34" t="s">
        <v>75</v>
      </c>
      <c r="E31" s="34" t="s">
        <v>71</v>
      </c>
      <c r="F31" s="34">
        <v>16000</v>
      </c>
      <c r="G31" s="359">
        <v>12491</v>
      </c>
      <c r="H31" s="326">
        <f t="shared" si="0"/>
        <v>-3509</v>
      </c>
      <c r="I31" s="356">
        <f t="shared" si="1"/>
        <v>78.068749999999994</v>
      </c>
      <c r="J31" s="34"/>
      <c r="K31" s="34" t="s">
        <v>481</v>
      </c>
      <c r="L31" s="34" t="s">
        <v>480</v>
      </c>
      <c r="M31" s="34" t="s">
        <v>77</v>
      </c>
      <c r="N31" s="35"/>
      <c r="O31" s="35"/>
      <c r="P31" s="35"/>
      <c r="Q31" s="35"/>
      <c r="R31" s="35"/>
      <c r="S31" s="35"/>
      <c r="T31" s="35"/>
      <c r="U31" s="35"/>
      <c r="V31" s="35"/>
      <c r="W31" s="35"/>
      <c r="X31" s="35"/>
      <c r="Y31" s="35"/>
      <c r="Z31" s="35"/>
      <c r="AA31" s="35"/>
    </row>
    <row r="32" spans="1:27" s="35" customFormat="1" ht="33" customHeight="1" x14ac:dyDescent="0.25">
      <c r="A32" s="528">
        <v>13</v>
      </c>
      <c r="B32" s="432" t="s">
        <v>78</v>
      </c>
      <c r="C32" s="438" t="s">
        <v>79</v>
      </c>
      <c r="D32" s="438" t="s">
        <v>80</v>
      </c>
      <c r="E32" s="126" t="s">
        <v>81</v>
      </c>
      <c r="F32" s="126">
        <v>9000</v>
      </c>
      <c r="G32" s="126">
        <v>876.5</v>
      </c>
      <c r="H32" s="326">
        <f t="shared" si="0"/>
        <v>-8123.5</v>
      </c>
      <c r="I32" s="356">
        <f t="shared" si="1"/>
        <v>9.7388888888888889</v>
      </c>
      <c r="J32" s="557">
        <f>(I32+I33)/2</f>
        <v>7.1611111111111114</v>
      </c>
      <c r="K32" s="154"/>
      <c r="L32" s="438" t="s">
        <v>413</v>
      </c>
      <c r="M32" s="438" t="s">
        <v>83</v>
      </c>
      <c r="N32" s="2"/>
      <c r="O32" s="2"/>
      <c r="P32" s="2"/>
      <c r="Q32" s="2"/>
      <c r="R32" s="2"/>
      <c r="S32" s="2"/>
      <c r="T32" s="2"/>
      <c r="U32" s="2"/>
      <c r="V32" s="2"/>
      <c r="W32" s="2"/>
      <c r="X32" s="2"/>
      <c r="Y32" s="2"/>
      <c r="Z32" s="2"/>
      <c r="AA32" s="2"/>
    </row>
    <row r="33" spans="1:27" s="37" customFormat="1" ht="77.400000000000006" customHeight="1" x14ac:dyDescent="0.25">
      <c r="A33" s="529"/>
      <c r="B33" s="433"/>
      <c r="C33" s="439"/>
      <c r="D33" s="439"/>
      <c r="E33" s="36" t="s">
        <v>19</v>
      </c>
      <c r="F33" s="36">
        <v>9000</v>
      </c>
      <c r="G33" s="36">
        <v>412.5</v>
      </c>
      <c r="H33" s="326">
        <f t="shared" si="0"/>
        <v>-8587.5</v>
      </c>
      <c r="I33" s="356">
        <f t="shared" si="1"/>
        <v>4.583333333333333</v>
      </c>
      <c r="J33" s="558"/>
      <c r="K33" s="36"/>
      <c r="L33" s="439"/>
      <c r="M33" s="439"/>
      <c r="N33" s="2"/>
      <c r="O33" s="2"/>
      <c r="P33" s="2"/>
      <c r="Q33" s="2"/>
      <c r="R33" s="2"/>
      <c r="S33" s="2"/>
      <c r="T33" s="2"/>
      <c r="U33" s="2"/>
      <c r="V33" s="2"/>
      <c r="W33" s="2"/>
      <c r="X33" s="2"/>
      <c r="Y33" s="2"/>
      <c r="Z33" s="2"/>
      <c r="AA33" s="2"/>
    </row>
    <row r="34" spans="1:27" s="37" customFormat="1" ht="13.8" customHeight="1" x14ac:dyDescent="0.25">
      <c r="A34" s="193"/>
      <c r="B34" s="194"/>
      <c r="C34" s="194" t="s">
        <v>433</v>
      </c>
      <c r="D34" s="194">
        <v>13</v>
      </c>
      <c r="E34" s="194"/>
      <c r="F34" s="194"/>
      <c r="G34" s="194"/>
      <c r="H34" s="334"/>
      <c r="I34" s="334"/>
      <c r="J34" s="667"/>
      <c r="K34" s="667"/>
      <c r="L34" s="667"/>
      <c r="M34" s="667"/>
      <c r="N34" s="2"/>
      <c r="O34" s="2"/>
      <c r="P34" s="2"/>
      <c r="Q34" s="2"/>
      <c r="R34" s="2"/>
      <c r="S34" s="2"/>
      <c r="T34" s="2"/>
      <c r="U34" s="2"/>
      <c r="V34" s="2"/>
      <c r="W34" s="2"/>
      <c r="X34" s="2"/>
      <c r="Y34" s="2"/>
      <c r="Z34" s="2"/>
      <c r="AA34" s="2"/>
    </row>
    <row r="35" spans="1:27" ht="13.8" hidden="1" customHeight="1" x14ac:dyDescent="0.25">
      <c r="A35" s="195"/>
      <c r="B35" s="196"/>
      <c r="C35" s="196"/>
      <c r="D35" s="196"/>
      <c r="E35" s="196"/>
      <c r="F35" s="196"/>
      <c r="G35" s="196"/>
      <c r="H35" s="335"/>
      <c r="I35" s="335"/>
      <c r="J35" s="667"/>
      <c r="K35" s="667"/>
      <c r="L35" s="667"/>
      <c r="M35" s="667"/>
    </row>
    <row r="36" spans="1:27" ht="13.8" customHeight="1" x14ac:dyDescent="0.25">
      <c r="A36" s="209"/>
      <c r="B36" s="210"/>
      <c r="C36" s="210" t="s">
        <v>434</v>
      </c>
      <c r="D36" s="210">
        <v>6</v>
      </c>
      <c r="E36" s="210"/>
      <c r="F36" s="210"/>
      <c r="G36" s="210"/>
      <c r="H36" s="210"/>
      <c r="I36" s="210"/>
      <c r="J36" s="667"/>
      <c r="K36" s="667"/>
      <c r="L36" s="667"/>
      <c r="M36" s="667"/>
    </row>
    <row r="37" spans="1:27" ht="13.8" customHeight="1" x14ac:dyDescent="0.25">
      <c r="A37" s="193"/>
      <c r="B37" s="210"/>
      <c r="C37" s="210" t="s">
        <v>430</v>
      </c>
      <c r="D37" s="210">
        <v>6</v>
      </c>
      <c r="E37" s="210"/>
      <c r="F37" s="210"/>
      <c r="G37" s="210"/>
      <c r="H37" s="210"/>
      <c r="I37" s="210"/>
      <c r="J37" s="667"/>
      <c r="K37" s="667"/>
      <c r="L37" s="667"/>
      <c r="M37" s="667"/>
    </row>
    <row r="38" spans="1:27" ht="13.8" customHeight="1" x14ac:dyDescent="0.25">
      <c r="A38" s="193"/>
      <c r="B38" s="210"/>
      <c r="C38" s="210" t="s">
        <v>426</v>
      </c>
      <c r="D38" s="210">
        <v>1</v>
      </c>
      <c r="E38" s="210"/>
      <c r="F38" s="210"/>
      <c r="G38" s="210"/>
      <c r="H38" s="210"/>
      <c r="I38" s="210"/>
      <c r="J38" s="667"/>
      <c r="K38" s="667"/>
      <c r="L38" s="667"/>
      <c r="M38" s="667"/>
    </row>
    <row r="39" spans="1:27" ht="21.6" customHeight="1" x14ac:dyDescent="0.25">
      <c r="A39" s="258"/>
      <c r="B39" s="258"/>
      <c r="C39" s="625" t="s">
        <v>461</v>
      </c>
      <c r="D39" s="626"/>
      <c r="E39" s="258"/>
      <c r="F39" s="258">
        <f>F40+F41+F42+F43</f>
        <v>743713</v>
      </c>
      <c r="G39" s="258">
        <f>G40+G41+G42+G43</f>
        <v>399231</v>
      </c>
      <c r="H39" s="326">
        <f t="shared" ref="H39:H43" si="2">G39-F39</f>
        <v>-344482</v>
      </c>
      <c r="I39" s="427">
        <f t="shared" ref="I39:I43" si="3">G39/F39*100</f>
        <v>53.680788153494696</v>
      </c>
      <c r="J39" s="667"/>
      <c r="K39" s="667"/>
      <c r="L39" s="667"/>
      <c r="M39" s="667"/>
    </row>
    <row r="40" spans="1:27" ht="13.8" customHeight="1" x14ac:dyDescent="0.25">
      <c r="A40" s="258"/>
      <c r="B40" s="258"/>
      <c r="C40" s="258" t="s">
        <v>462</v>
      </c>
      <c r="D40" s="258" t="s">
        <v>122</v>
      </c>
      <c r="E40" s="258"/>
      <c r="F40" s="258">
        <f>F32+F21+F11</f>
        <v>95767</v>
      </c>
      <c r="G40" s="258">
        <f>G32+G21+G11</f>
        <v>62794.5</v>
      </c>
      <c r="H40" s="326">
        <f t="shared" si="2"/>
        <v>-32972.5</v>
      </c>
      <c r="I40" s="427">
        <f t="shared" si="3"/>
        <v>65.570081552100419</v>
      </c>
      <c r="J40" s="667"/>
      <c r="K40" s="667"/>
      <c r="L40" s="667"/>
      <c r="M40" s="667"/>
    </row>
    <row r="41" spans="1:27" ht="13.8" customHeight="1" x14ac:dyDescent="0.25">
      <c r="A41" s="258"/>
      <c r="B41" s="258"/>
      <c r="C41" s="258" t="s">
        <v>463</v>
      </c>
      <c r="D41" s="258" t="s">
        <v>122</v>
      </c>
      <c r="E41" s="258"/>
      <c r="F41" s="258">
        <f>F33+F26+F23+F22+F15+F12</f>
        <v>87362</v>
      </c>
      <c r="G41" s="258">
        <f>G33+G26+G23+G22+G15+G12</f>
        <v>81305.5</v>
      </c>
      <c r="H41" s="326">
        <f t="shared" si="2"/>
        <v>-6056.5</v>
      </c>
      <c r="I41" s="427">
        <f t="shared" si="3"/>
        <v>93.067351937913514</v>
      </c>
      <c r="J41" s="667"/>
      <c r="K41" s="667"/>
      <c r="L41" s="667"/>
      <c r="M41" s="667"/>
    </row>
    <row r="42" spans="1:27" ht="13.8" customHeight="1" x14ac:dyDescent="0.25">
      <c r="A42" s="258"/>
      <c r="B42" s="258"/>
      <c r="C42" s="258" t="s">
        <v>464</v>
      </c>
      <c r="D42" s="258" t="s">
        <v>122</v>
      </c>
      <c r="E42" s="258"/>
      <c r="F42" s="258">
        <f>F28+F16</f>
        <v>584</v>
      </c>
      <c r="G42" s="258">
        <f>G28+G16</f>
        <v>584</v>
      </c>
      <c r="H42" s="326">
        <f t="shared" si="2"/>
        <v>0</v>
      </c>
      <c r="I42" s="427">
        <f t="shared" si="3"/>
        <v>100</v>
      </c>
      <c r="J42" s="667"/>
      <c r="K42" s="667"/>
      <c r="L42" s="667"/>
      <c r="M42" s="667"/>
    </row>
    <row r="43" spans="1:27" ht="13.8" customHeight="1" x14ac:dyDescent="0.25">
      <c r="A43" s="258"/>
      <c r="B43" s="258"/>
      <c r="C43" s="258" t="s">
        <v>125</v>
      </c>
      <c r="D43" s="258" t="s">
        <v>122</v>
      </c>
      <c r="E43" s="258"/>
      <c r="F43" s="258">
        <f>F31+F30+F19+F18</f>
        <v>560000</v>
      </c>
      <c r="G43" s="258">
        <f>G31+G30+G19+G18</f>
        <v>254547</v>
      </c>
      <c r="H43" s="326">
        <f t="shared" si="2"/>
        <v>-305453</v>
      </c>
      <c r="I43" s="427">
        <f t="shared" si="3"/>
        <v>45.454821428571428</v>
      </c>
      <c r="J43" s="667"/>
      <c r="K43" s="667"/>
      <c r="L43" s="667"/>
      <c r="M43" s="667"/>
    </row>
    <row r="44" spans="1:27" ht="45.6" customHeight="1" x14ac:dyDescent="0.25">
      <c r="A44" s="407"/>
      <c r="B44" s="686" t="s">
        <v>528</v>
      </c>
      <c r="C44" s="687"/>
      <c r="D44" s="687"/>
      <c r="E44" s="687"/>
      <c r="F44" s="687"/>
      <c r="G44" s="687"/>
      <c r="H44" s="687"/>
      <c r="I44" s="687"/>
      <c r="J44" s="687"/>
      <c r="K44" s="687"/>
      <c r="L44" s="687"/>
      <c r="M44" s="688"/>
    </row>
    <row r="45" spans="1:27" s="39" customFormat="1" ht="34.200000000000003" customHeight="1" x14ac:dyDescent="0.25">
      <c r="A45" s="38"/>
      <c r="B45" s="461" t="s">
        <v>84</v>
      </c>
      <c r="C45" s="462"/>
      <c r="D45" s="462"/>
      <c r="E45" s="462"/>
      <c r="F45" s="462"/>
      <c r="G45" s="462"/>
      <c r="H45" s="462"/>
      <c r="I45" s="462"/>
      <c r="J45" s="462"/>
      <c r="K45" s="462"/>
      <c r="L45" s="462"/>
      <c r="M45" s="463"/>
    </row>
    <row r="46" spans="1:27" s="39" customFormat="1" ht="19.5" customHeight="1" x14ac:dyDescent="0.25">
      <c r="A46" s="457" t="s">
        <v>85</v>
      </c>
      <c r="B46" s="458"/>
      <c r="C46" s="458"/>
      <c r="D46" s="458"/>
      <c r="E46" s="458"/>
      <c r="F46" s="458"/>
      <c r="G46" s="458"/>
      <c r="H46" s="458"/>
      <c r="I46" s="458"/>
      <c r="J46" s="458"/>
      <c r="K46" s="458"/>
      <c r="L46" s="458"/>
      <c r="M46" s="459"/>
      <c r="N46" s="2"/>
      <c r="O46" s="2"/>
      <c r="P46" s="2"/>
      <c r="Q46" s="2"/>
      <c r="R46" s="2"/>
      <c r="S46" s="2"/>
      <c r="T46" s="2"/>
      <c r="U46" s="2"/>
      <c r="V46" s="2"/>
      <c r="W46" s="2"/>
      <c r="X46" s="2"/>
      <c r="Y46" s="2"/>
      <c r="Z46" s="2"/>
      <c r="AA46" s="2"/>
    </row>
    <row r="47" spans="1:27" ht="128.25" customHeight="1" x14ac:dyDescent="0.25">
      <c r="A47" s="135">
        <v>1</v>
      </c>
      <c r="B47" s="8" t="s">
        <v>86</v>
      </c>
      <c r="C47" s="132" t="s">
        <v>87</v>
      </c>
      <c r="D47" s="132" t="s">
        <v>88</v>
      </c>
      <c r="E47" s="132" t="s">
        <v>23</v>
      </c>
      <c r="F47" s="132">
        <v>1</v>
      </c>
      <c r="G47" s="132">
        <v>0</v>
      </c>
      <c r="H47" s="349">
        <f t="shared" ref="H47" si="4">G47-F47</f>
        <v>-1</v>
      </c>
      <c r="I47" s="357">
        <f t="shared" ref="I47" si="5">G47/F47*100</f>
        <v>0</v>
      </c>
      <c r="J47" s="321"/>
      <c r="K47" s="132" t="s">
        <v>409</v>
      </c>
      <c r="L47" s="139"/>
      <c r="M47" s="132" t="s">
        <v>90</v>
      </c>
    </row>
    <row r="48" spans="1:27" ht="17.25" customHeight="1" x14ac:dyDescent="0.25">
      <c r="A48" s="440" t="s">
        <v>68</v>
      </c>
      <c r="B48" s="441"/>
      <c r="C48" s="441"/>
      <c r="D48" s="441"/>
      <c r="E48" s="441"/>
      <c r="F48" s="441"/>
      <c r="G48" s="441"/>
      <c r="H48" s="441"/>
      <c r="I48" s="441"/>
      <c r="J48" s="441"/>
      <c r="K48" s="441"/>
      <c r="L48" s="441"/>
      <c r="M48" s="442"/>
    </row>
    <row r="49" spans="1:27" ht="126" customHeight="1" x14ac:dyDescent="0.25">
      <c r="A49" s="143">
        <v>2</v>
      </c>
      <c r="B49" s="144" t="s">
        <v>91</v>
      </c>
      <c r="C49" s="127" t="s">
        <v>92</v>
      </c>
      <c r="D49" s="127" t="s">
        <v>93</v>
      </c>
      <c r="E49" s="127" t="s">
        <v>23</v>
      </c>
      <c r="F49" s="127">
        <v>2</v>
      </c>
      <c r="G49" s="127">
        <v>0</v>
      </c>
      <c r="H49" s="349">
        <f t="shared" ref="H49:H54" si="6">G49-F49</f>
        <v>-2</v>
      </c>
      <c r="I49" s="357">
        <f t="shared" ref="I49:I54" si="7">G49/F49*100</f>
        <v>0</v>
      </c>
      <c r="J49" s="320"/>
      <c r="K49" s="127" t="s">
        <v>501</v>
      </c>
      <c r="L49" s="174" t="s">
        <v>414</v>
      </c>
      <c r="M49" s="132" t="s">
        <v>95</v>
      </c>
    </row>
    <row r="50" spans="1:27" ht="108" customHeight="1" x14ac:dyDescent="0.25">
      <c r="A50" s="143">
        <v>3</v>
      </c>
      <c r="B50" s="144" t="s">
        <v>96</v>
      </c>
      <c r="C50" s="127" t="s">
        <v>97</v>
      </c>
      <c r="D50" s="127" t="s">
        <v>98</v>
      </c>
      <c r="E50" s="127" t="s">
        <v>23</v>
      </c>
      <c r="F50" s="127">
        <v>2</v>
      </c>
      <c r="G50" s="127">
        <v>0</v>
      </c>
      <c r="H50" s="349">
        <f t="shared" si="6"/>
        <v>-2</v>
      </c>
      <c r="I50" s="357">
        <f t="shared" si="7"/>
        <v>0</v>
      </c>
      <c r="J50" s="320"/>
      <c r="K50" s="127" t="s">
        <v>422</v>
      </c>
      <c r="L50" s="23" t="s">
        <v>482</v>
      </c>
      <c r="M50" s="127" t="s">
        <v>101</v>
      </c>
    </row>
    <row r="51" spans="1:27" ht="121.8" customHeight="1" x14ac:dyDescent="0.25">
      <c r="A51" s="143">
        <v>4</v>
      </c>
      <c r="B51" s="144" t="s">
        <v>102</v>
      </c>
      <c r="C51" s="127" t="s">
        <v>103</v>
      </c>
      <c r="D51" s="127" t="s">
        <v>104</v>
      </c>
      <c r="E51" s="127" t="s">
        <v>290</v>
      </c>
      <c r="F51" s="127">
        <v>213000</v>
      </c>
      <c r="G51" s="127">
        <v>370815</v>
      </c>
      <c r="H51" s="349">
        <f t="shared" si="6"/>
        <v>157815</v>
      </c>
      <c r="I51" s="357">
        <f t="shared" si="7"/>
        <v>174.09154929577463</v>
      </c>
      <c r="J51" s="320"/>
      <c r="K51" s="127"/>
      <c r="L51" s="23" t="s">
        <v>483</v>
      </c>
      <c r="M51" s="127" t="s">
        <v>431</v>
      </c>
    </row>
    <row r="52" spans="1:27" ht="43.2" customHeight="1" x14ac:dyDescent="0.25">
      <c r="A52" s="443">
        <v>5</v>
      </c>
      <c r="B52" s="432" t="s">
        <v>107</v>
      </c>
      <c r="C52" s="438" t="s">
        <v>108</v>
      </c>
      <c r="D52" s="451" t="s">
        <v>109</v>
      </c>
      <c r="E52" s="127" t="s">
        <v>19</v>
      </c>
      <c r="F52" s="127">
        <v>3625</v>
      </c>
      <c r="G52" s="132">
        <v>0</v>
      </c>
      <c r="H52" s="349">
        <f t="shared" si="6"/>
        <v>-3625</v>
      </c>
      <c r="I52" s="357">
        <f t="shared" si="7"/>
        <v>0</v>
      </c>
      <c r="J52" s="619">
        <f>(I52+I53)/2</f>
        <v>6.4367816091954022E-2</v>
      </c>
      <c r="K52" s="438" t="s">
        <v>415</v>
      </c>
      <c r="L52" s="451" t="s">
        <v>529</v>
      </c>
      <c r="M52" s="438" t="s">
        <v>111</v>
      </c>
    </row>
    <row r="53" spans="1:27" ht="51.75" customHeight="1" x14ac:dyDescent="0.25">
      <c r="A53" s="445"/>
      <c r="B53" s="433"/>
      <c r="C53" s="439"/>
      <c r="D53" s="452"/>
      <c r="E53" s="127" t="s">
        <v>112</v>
      </c>
      <c r="F53" s="127">
        <v>10875</v>
      </c>
      <c r="G53" s="360">
        <v>14</v>
      </c>
      <c r="H53" s="349">
        <f t="shared" si="6"/>
        <v>-10861</v>
      </c>
      <c r="I53" s="357">
        <f t="shared" si="7"/>
        <v>0.12873563218390804</v>
      </c>
      <c r="J53" s="620"/>
      <c r="K53" s="439"/>
      <c r="L53" s="452"/>
      <c r="M53" s="439"/>
    </row>
    <row r="54" spans="1:27" ht="111.75" customHeight="1" x14ac:dyDescent="0.25">
      <c r="A54" s="143">
        <v>6</v>
      </c>
      <c r="B54" s="130" t="s">
        <v>113</v>
      </c>
      <c r="C54" s="138" t="s">
        <v>114</v>
      </c>
      <c r="D54" s="133" t="s">
        <v>115</v>
      </c>
      <c r="E54" s="46" t="s">
        <v>116</v>
      </c>
      <c r="F54" s="138">
        <v>100000</v>
      </c>
      <c r="G54" s="115">
        <v>56482</v>
      </c>
      <c r="H54" s="349">
        <f t="shared" si="6"/>
        <v>-43518</v>
      </c>
      <c r="I54" s="357">
        <f t="shared" si="7"/>
        <v>56.481999999999999</v>
      </c>
      <c r="J54" s="323" t="s">
        <v>530</v>
      </c>
      <c r="K54" s="138"/>
      <c r="L54" s="364" t="s">
        <v>498</v>
      </c>
      <c r="M54" s="133" t="s">
        <v>118</v>
      </c>
    </row>
    <row r="55" spans="1:27" ht="28.8" customHeight="1" x14ac:dyDescent="0.25">
      <c r="A55" s="47"/>
      <c r="B55" s="48"/>
      <c r="C55" s="23" t="s">
        <v>119</v>
      </c>
      <c r="D55" s="49"/>
      <c r="E55" s="49"/>
      <c r="F55" s="50">
        <v>6</v>
      </c>
      <c r="G55" s="72"/>
      <c r="H55" s="72"/>
      <c r="I55" s="72"/>
      <c r="J55" s="72"/>
      <c r="K55" s="72"/>
      <c r="L55" s="438"/>
      <c r="M55" s="438"/>
    </row>
    <row r="56" spans="1:27" ht="20.399999999999999" hidden="1" x14ac:dyDescent="0.25">
      <c r="A56" s="135"/>
      <c r="B56" s="436" t="s">
        <v>120</v>
      </c>
      <c r="C56" s="437"/>
      <c r="D56" s="437"/>
      <c r="E56" s="131"/>
      <c r="F56" s="52">
        <f>F57+F58+F59+F60</f>
        <v>327502</v>
      </c>
      <c r="G56" s="158"/>
      <c r="H56" s="158"/>
      <c r="I56" s="158"/>
      <c r="J56" s="158"/>
      <c r="K56" s="158"/>
      <c r="L56" s="450"/>
      <c r="M56" s="450"/>
    </row>
    <row r="57" spans="1:27" hidden="1" x14ac:dyDescent="0.25">
      <c r="A57" s="135"/>
      <c r="B57" s="26"/>
      <c r="C57" s="23" t="s">
        <v>121</v>
      </c>
      <c r="D57" s="23" t="s">
        <v>122</v>
      </c>
      <c r="E57" s="23"/>
      <c r="F57" s="50">
        <v>0</v>
      </c>
      <c r="G57" s="159"/>
      <c r="H57" s="159"/>
      <c r="I57" s="159"/>
      <c r="J57" s="159"/>
      <c r="K57" s="159"/>
      <c r="L57" s="450"/>
      <c r="M57" s="450"/>
    </row>
    <row r="58" spans="1:27" hidden="1" x14ac:dyDescent="0.25">
      <c r="A58" s="135"/>
      <c r="B58" s="26"/>
      <c r="C58" s="23" t="s">
        <v>123</v>
      </c>
      <c r="D58" s="23" t="s">
        <v>122</v>
      </c>
      <c r="E58" s="23"/>
      <c r="F58" s="50">
        <f>F52</f>
        <v>3625</v>
      </c>
      <c r="G58" s="159"/>
      <c r="H58" s="159"/>
      <c r="I58" s="159"/>
      <c r="J58" s="159"/>
      <c r="K58" s="159"/>
      <c r="L58" s="450"/>
      <c r="M58" s="450"/>
    </row>
    <row r="59" spans="1:27" hidden="1" x14ac:dyDescent="0.25">
      <c r="A59" s="135"/>
      <c r="B59" s="26"/>
      <c r="C59" s="23" t="s">
        <v>124</v>
      </c>
      <c r="D59" s="23" t="s">
        <v>122</v>
      </c>
      <c r="E59" s="23"/>
      <c r="F59" s="50">
        <v>0</v>
      </c>
      <c r="G59" s="159"/>
      <c r="H59" s="159"/>
      <c r="I59" s="159"/>
      <c r="J59" s="159"/>
      <c r="K59" s="159"/>
      <c r="L59" s="450"/>
      <c r="M59" s="450"/>
    </row>
    <row r="60" spans="1:27" hidden="1" x14ac:dyDescent="0.25">
      <c r="A60" s="136"/>
      <c r="B60" s="26"/>
      <c r="C60" s="23" t="s">
        <v>125</v>
      </c>
      <c r="D60" s="23" t="s">
        <v>122</v>
      </c>
      <c r="E60" s="23"/>
      <c r="F60" s="50">
        <f>F54+F53+F50+F51</f>
        <v>323877</v>
      </c>
      <c r="G60" s="160"/>
      <c r="H60" s="160"/>
      <c r="I60" s="160"/>
      <c r="J60" s="160"/>
      <c r="K60" s="160"/>
      <c r="L60" s="439"/>
      <c r="M60" s="439"/>
    </row>
    <row r="61" spans="1:27" ht="14.4" customHeight="1" x14ac:dyDescent="0.25">
      <c r="A61" s="135"/>
      <c r="B61" s="192"/>
      <c r="C61" s="211" t="s">
        <v>432</v>
      </c>
      <c r="D61" s="211">
        <v>1</v>
      </c>
      <c r="E61" s="211"/>
      <c r="F61" s="191"/>
      <c r="G61" s="191"/>
      <c r="H61" s="333"/>
      <c r="I61" s="333"/>
      <c r="J61" s="650"/>
      <c r="K61" s="650"/>
      <c r="L61" s="650"/>
      <c r="M61" s="650"/>
      <c r="N61" s="54"/>
      <c r="O61" s="54"/>
      <c r="P61" s="54"/>
      <c r="Q61" s="54"/>
      <c r="R61" s="54"/>
      <c r="S61" s="54"/>
      <c r="T61" s="54"/>
      <c r="U61" s="54"/>
      <c r="V61" s="54"/>
      <c r="W61" s="54"/>
      <c r="X61" s="54"/>
      <c r="Y61" s="54"/>
      <c r="Z61" s="54"/>
      <c r="AA61" s="54"/>
    </row>
    <row r="62" spans="1:27" ht="14.4" customHeight="1" x14ac:dyDescent="0.25">
      <c r="A62" s="181"/>
      <c r="B62" s="192"/>
      <c r="C62" s="211" t="s">
        <v>430</v>
      </c>
      <c r="D62" s="211">
        <v>1</v>
      </c>
      <c r="E62" s="211"/>
      <c r="F62" s="191"/>
      <c r="G62" s="191"/>
      <c r="H62" s="333"/>
      <c r="I62" s="333"/>
      <c r="J62" s="650"/>
      <c r="K62" s="650"/>
      <c r="L62" s="650"/>
      <c r="M62" s="650"/>
      <c r="N62" s="54"/>
      <c r="O62" s="54"/>
      <c r="P62" s="54"/>
      <c r="Q62" s="54"/>
      <c r="R62" s="54"/>
      <c r="S62" s="54"/>
      <c r="T62" s="54"/>
      <c r="U62" s="54"/>
      <c r="V62" s="54"/>
      <c r="W62" s="54"/>
      <c r="X62" s="54"/>
      <c r="Y62" s="54"/>
      <c r="Z62" s="54"/>
      <c r="AA62" s="54"/>
    </row>
    <row r="63" spans="1:27" ht="14.4" customHeight="1" x14ac:dyDescent="0.25">
      <c r="A63" s="181"/>
      <c r="B63" s="192"/>
      <c r="C63" s="211" t="s">
        <v>426</v>
      </c>
      <c r="D63" s="211">
        <v>4</v>
      </c>
      <c r="E63" s="211"/>
      <c r="F63" s="191"/>
      <c r="G63" s="191"/>
      <c r="H63" s="333"/>
      <c r="I63" s="333"/>
      <c r="J63" s="650"/>
      <c r="K63" s="650"/>
      <c r="L63" s="650"/>
      <c r="M63" s="650"/>
      <c r="N63" s="54"/>
      <c r="O63" s="54"/>
      <c r="P63" s="54"/>
      <c r="Q63" s="54"/>
      <c r="R63" s="54"/>
      <c r="S63" s="54"/>
      <c r="T63" s="54"/>
      <c r="U63" s="54"/>
      <c r="V63" s="54"/>
      <c r="W63" s="54"/>
      <c r="X63" s="54"/>
      <c r="Y63" s="54"/>
      <c r="Z63" s="54"/>
      <c r="AA63" s="54"/>
    </row>
    <row r="64" spans="1:27" ht="24.6" customHeight="1" x14ac:dyDescent="0.25">
      <c r="A64" s="246"/>
      <c r="B64" s="627" t="s">
        <v>120</v>
      </c>
      <c r="C64" s="628"/>
      <c r="D64" s="629"/>
      <c r="E64" s="260"/>
      <c r="F64" s="262">
        <f>F65+F66+F67+F68</f>
        <v>327500</v>
      </c>
      <c r="G64" s="262">
        <f>G65+G66+G67+G68</f>
        <v>427311</v>
      </c>
      <c r="H64" s="349">
        <f t="shared" ref="H64:H68" si="8">G64-F64</f>
        <v>99811</v>
      </c>
      <c r="I64" s="427">
        <f t="shared" ref="I64:I68" si="9">G64/F64*100</f>
        <v>130.47664122137405</v>
      </c>
      <c r="J64" s="650"/>
      <c r="K64" s="650"/>
      <c r="L64" s="650"/>
      <c r="M64" s="650"/>
      <c r="N64" s="54"/>
      <c r="O64" s="54"/>
      <c r="P64" s="54"/>
      <c r="Q64" s="54"/>
      <c r="R64" s="54"/>
      <c r="S64" s="54"/>
      <c r="T64" s="54"/>
      <c r="U64" s="54"/>
      <c r="V64" s="54"/>
      <c r="W64" s="54"/>
      <c r="X64" s="54"/>
      <c r="Y64" s="54"/>
      <c r="Z64" s="54"/>
      <c r="AA64" s="54"/>
    </row>
    <row r="65" spans="1:27" ht="14.4" customHeight="1" x14ac:dyDescent="0.25">
      <c r="A65" s="246"/>
      <c r="B65" s="259"/>
      <c r="C65" s="258" t="s">
        <v>462</v>
      </c>
      <c r="D65" s="258" t="s">
        <v>122</v>
      </c>
      <c r="E65" s="260"/>
      <c r="F65" s="260">
        <v>0</v>
      </c>
      <c r="G65" s="260">
        <v>0</v>
      </c>
      <c r="H65" s="349">
        <f t="shared" si="8"/>
        <v>0</v>
      </c>
      <c r="I65" s="427">
        <v>0</v>
      </c>
      <c r="J65" s="650"/>
      <c r="K65" s="650"/>
      <c r="L65" s="650"/>
      <c r="M65" s="650"/>
      <c r="N65" s="54"/>
      <c r="O65" s="54"/>
      <c r="P65" s="54"/>
      <c r="Q65" s="54"/>
      <c r="R65" s="54"/>
      <c r="S65" s="54"/>
      <c r="T65" s="54"/>
      <c r="U65" s="54"/>
      <c r="V65" s="54"/>
      <c r="W65" s="54"/>
      <c r="X65" s="54"/>
      <c r="Y65" s="54"/>
      <c r="Z65" s="54"/>
      <c r="AA65" s="54"/>
    </row>
    <row r="66" spans="1:27" ht="14.4" customHeight="1" x14ac:dyDescent="0.25">
      <c r="A66" s="246"/>
      <c r="B66" s="259"/>
      <c r="C66" s="258" t="s">
        <v>463</v>
      </c>
      <c r="D66" s="258" t="s">
        <v>122</v>
      </c>
      <c r="E66" s="260"/>
      <c r="F66" s="260">
        <f>F52</f>
        <v>3625</v>
      </c>
      <c r="G66" s="260">
        <f>G52</f>
        <v>0</v>
      </c>
      <c r="H66" s="349">
        <f t="shared" si="8"/>
        <v>-3625</v>
      </c>
      <c r="I66" s="427">
        <f t="shared" si="9"/>
        <v>0</v>
      </c>
      <c r="J66" s="650"/>
      <c r="K66" s="650"/>
      <c r="L66" s="650"/>
      <c r="M66" s="650"/>
      <c r="N66" s="54"/>
      <c r="O66" s="54"/>
      <c r="P66" s="54"/>
      <c r="Q66" s="54"/>
      <c r="R66" s="54"/>
      <c r="S66" s="54"/>
      <c r="T66" s="54"/>
      <c r="U66" s="54"/>
      <c r="V66" s="54"/>
      <c r="W66" s="54"/>
      <c r="X66" s="54"/>
      <c r="Y66" s="54"/>
      <c r="Z66" s="54"/>
      <c r="AA66" s="54"/>
    </row>
    <row r="67" spans="1:27" ht="14.4" customHeight="1" x14ac:dyDescent="0.25">
      <c r="A67" s="246"/>
      <c r="B67" s="259"/>
      <c r="C67" s="258" t="s">
        <v>464</v>
      </c>
      <c r="D67" s="258" t="s">
        <v>122</v>
      </c>
      <c r="E67" s="260"/>
      <c r="F67" s="260">
        <v>0</v>
      </c>
      <c r="G67" s="260">
        <v>0</v>
      </c>
      <c r="H67" s="349">
        <f t="shared" si="8"/>
        <v>0</v>
      </c>
      <c r="I67" s="427">
        <v>0</v>
      </c>
      <c r="J67" s="650"/>
      <c r="K67" s="650"/>
      <c r="L67" s="650"/>
      <c r="M67" s="650"/>
      <c r="N67" s="54"/>
      <c r="O67" s="54"/>
      <c r="P67" s="54"/>
      <c r="Q67" s="54"/>
      <c r="R67" s="54"/>
      <c r="S67" s="54"/>
      <c r="T67" s="54"/>
      <c r="U67" s="54"/>
      <c r="V67" s="54"/>
      <c r="W67" s="54"/>
      <c r="X67" s="54"/>
      <c r="Y67" s="54"/>
      <c r="Z67" s="54"/>
      <c r="AA67" s="54"/>
    </row>
    <row r="68" spans="1:27" ht="14.4" customHeight="1" x14ac:dyDescent="0.25">
      <c r="A68" s="246"/>
      <c r="B68" s="259"/>
      <c r="C68" s="258" t="s">
        <v>125</v>
      </c>
      <c r="D68" s="258" t="s">
        <v>122</v>
      </c>
      <c r="E68" s="260"/>
      <c r="F68" s="260">
        <f>F54+F53+F51</f>
        <v>323875</v>
      </c>
      <c r="G68" s="260">
        <f>G54+G53+G51</f>
        <v>427311</v>
      </c>
      <c r="H68" s="349">
        <f t="shared" si="8"/>
        <v>103436</v>
      </c>
      <c r="I68" s="427">
        <f t="shared" si="9"/>
        <v>131.93701273639522</v>
      </c>
      <c r="J68" s="650"/>
      <c r="K68" s="650"/>
      <c r="L68" s="650"/>
      <c r="M68" s="650"/>
      <c r="N68" s="54"/>
      <c r="O68" s="54"/>
      <c r="P68" s="54"/>
      <c r="Q68" s="54"/>
      <c r="R68" s="54"/>
      <c r="S68" s="54"/>
      <c r="T68" s="54"/>
      <c r="U68" s="54"/>
      <c r="V68" s="54"/>
      <c r="W68" s="54"/>
      <c r="X68" s="54"/>
      <c r="Y68" s="54"/>
      <c r="Z68" s="54"/>
      <c r="AA68" s="54"/>
    </row>
    <row r="69" spans="1:27" s="54" customFormat="1" ht="27.75" customHeight="1" x14ac:dyDescent="0.25">
      <c r="A69" s="55"/>
      <c r="B69" s="503" t="s">
        <v>126</v>
      </c>
      <c r="C69" s="503"/>
      <c r="D69" s="503"/>
      <c r="E69" s="503"/>
      <c r="F69" s="503"/>
      <c r="G69" s="503"/>
      <c r="H69" s="503"/>
      <c r="I69" s="503"/>
      <c r="J69" s="503"/>
      <c r="K69" s="503"/>
      <c r="L69" s="503"/>
      <c r="M69" s="504"/>
    </row>
    <row r="70" spans="1:27" s="54" customFormat="1" ht="20.25" customHeight="1" x14ac:dyDescent="0.25">
      <c r="A70" s="519" t="s">
        <v>85</v>
      </c>
      <c r="B70" s="520"/>
      <c r="C70" s="520"/>
      <c r="D70" s="520"/>
      <c r="E70" s="520"/>
      <c r="F70" s="520"/>
      <c r="G70" s="520"/>
      <c r="H70" s="520"/>
      <c r="I70" s="520"/>
      <c r="J70" s="520"/>
      <c r="K70" s="520"/>
      <c r="L70" s="520"/>
      <c r="M70" s="521"/>
      <c r="N70" s="2"/>
      <c r="O70" s="2"/>
      <c r="P70" s="2"/>
      <c r="Q70" s="2"/>
      <c r="R70" s="2"/>
      <c r="S70" s="2"/>
      <c r="T70" s="2"/>
      <c r="U70" s="2"/>
      <c r="V70" s="2"/>
      <c r="W70" s="2"/>
      <c r="X70" s="2"/>
      <c r="Y70" s="2"/>
      <c r="Z70" s="2"/>
      <c r="AA70" s="2"/>
    </row>
    <row r="71" spans="1:27" ht="152.25" customHeight="1" x14ac:dyDescent="0.25">
      <c r="A71" s="136">
        <v>1</v>
      </c>
      <c r="B71" s="56" t="s">
        <v>127</v>
      </c>
      <c r="C71" s="128" t="s">
        <v>128</v>
      </c>
      <c r="D71" s="133" t="s">
        <v>129</v>
      </c>
      <c r="E71" s="138" t="s">
        <v>23</v>
      </c>
      <c r="F71" s="155">
        <v>1</v>
      </c>
      <c r="G71" s="155">
        <v>0</v>
      </c>
      <c r="H71" s="349">
        <f t="shared" ref="H71:H74" si="10">G71-F71</f>
        <v>-1</v>
      </c>
      <c r="I71" s="357">
        <f t="shared" ref="I71:I74" si="11">G71/F71*100</f>
        <v>0</v>
      </c>
      <c r="J71" s="337"/>
      <c r="K71" s="404" t="s">
        <v>416</v>
      </c>
      <c r="L71" s="133"/>
      <c r="M71" s="133" t="s">
        <v>131</v>
      </c>
    </row>
    <row r="72" spans="1:27" ht="18.75" customHeight="1" x14ac:dyDescent="0.25">
      <c r="A72" s="440" t="s">
        <v>34</v>
      </c>
      <c r="B72" s="441"/>
      <c r="C72" s="441"/>
      <c r="D72" s="441"/>
      <c r="E72" s="441"/>
      <c r="F72" s="441"/>
      <c r="G72" s="441"/>
      <c r="H72" s="441"/>
      <c r="I72" s="441"/>
      <c r="J72" s="441"/>
      <c r="K72" s="441"/>
      <c r="L72" s="441"/>
      <c r="M72" s="442"/>
    </row>
    <row r="73" spans="1:27" ht="123" customHeight="1" x14ac:dyDescent="0.25">
      <c r="A73" s="143">
        <v>2</v>
      </c>
      <c r="B73" s="432" t="s">
        <v>132</v>
      </c>
      <c r="C73" s="438" t="s">
        <v>133</v>
      </c>
      <c r="D73" s="133" t="s">
        <v>134</v>
      </c>
      <c r="E73" s="133" t="s">
        <v>23</v>
      </c>
      <c r="F73" s="36">
        <v>1</v>
      </c>
      <c r="G73" s="155">
        <v>0</v>
      </c>
      <c r="H73" s="397">
        <f t="shared" si="10"/>
        <v>-1</v>
      </c>
      <c r="I73" s="399">
        <f t="shared" si="11"/>
        <v>0</v>
      </c>
      <c r="J73" s="547">
        <f>(I73+I74)/2</f>
        <v>0</v>
      </c>
      <c r="K73" s="396" t="s">
        <v>521</v>
      </c>
      <c r="L73" s="438" t="s">
        <v>135</v>
      </c>
      <c r="M73" s="438" t="s">
        <v>136</v>
      </c>
    </row>
    <row r="74" spans="1:27" ht="106.2" customHeight="1" x14ac:dyDescent="0.25">
      <c r="A74" s="135">
        <v>3</v>
      </c>
      <c r="B74" s="446"/>
      <c r="C74" s="439"/>
      <c r="D74" s="138" t="s">
        <v>137</v>
      </c>
      <c r="E74" s="138" t="s">
        <v>23</v>
      </c>
      <c r="F74" s="155">
        <v>1</v>
      </c>
      <c r="G74" s="414">
        <v>0</v>
      </c>
      <c r="H74" s="397">
        <f t="shared" si="10"/>
        <v>-1</v>
      </c>
      <c r="I74" s="399">
        <f t="shared" si="11"/>
        <v>0</v>
      </c>
      <c r="J74" s="556"/>
      <c r="K74" s="155"/>
      <c r="L74" s="450"/>
      <c r="M74" s="439"/>
    </row>
    <row r="75" spans="1:27" ht="22.5" customHeight="1" x14ac:dyDescent="0.25">
      <c r="A75" s="440" t="s">
        <v>68</v>
      </c>
      <c r="B75" s="441"/>
      <c r="C75" s="441"/>
      <c r="D75" s="441"/>
      <c r="E75" s="441"/>
      <c r="F75" s="441"/>
      <c r="G75" s="441"/>
      <c r="H75" s="441"/>
      <c r="I75" s="441"/>
      <c r="J75" s="441"/>
      <c r="K75" s="441"/>
      <c r="L75" s="441"/>
      <c r="M75" s="442"/>
    </row>
    <row r="76" spans="1:27" ht="75.75" customHeight="1" x14ac:dyDescent="0.25">
      <c r="A76" s="143">
        <v>4</v>
      </c>
      <c r="B76" s="60" t="s">
        <v>138</v>
      </c>
      <c r="C76" s="133" t="s">
        <v>139</v>
      </c>
      <c r="D76" s="133" t="s">
        <v>140</v>
      </c>
      <c r="E76" s="133" t="s">
        <v>141</v>
      </c>
      <c r="F76" s="133">
        <v>3000</v>
      </c>
      <c r="G76" s="350">
        <v>561.5</v>
      </c>
      <c r="H76" s="349">
        <f t="shared" ref="H76" si="12">G76-F76</f>
        <v>-2438.5</v>
      </c>
      <c r="I76" s="357">
        <f t="shared" ref="I76" si="13">G76/F76*100</f>
        <v>18.716666666666669</v>
      </c>
      <c r="J76" s="322"/>
      <c r="K76" s="133" t="s">
        <v>457</v>
      </c>
      <c r="L76" s="133" t="s">
        <v>484</v>
      </c>
      <c r="M76" s="133" t="s">
        <v>143</v>
      </c>
    </row>
    <row r="77" spans="1:27" ht="18.75" customHeight="1" x14ac:dyDescent="0.25">
      <c r="A77" s="47"/>
      <c r="B77" s="214"/>
      <c r="C77" s="50" t="s">
        <v>119</v>
      </c>
      <c r="D77" s="212"/>
      <c r="E77" s="212"/>
      <c r="F77" s="50">
        <v>4</v>
      </c>
      <c r="G77" s="72"/>
      <c r="H77" s="72"/>
      <c r="I77" s="72"/>
      <c r="J77" s="72"/>
      <c r="K77" s="72"/>
      <c r="L77" s="438"/>
      <c r="M77" s="438"/>
    </row>
    <row r="78" spans="1:27" ht="25.5" hidden="1" customHeight="1" x14ac:dyDescent="0.25">
      <c r="A78" s="135"/>
      <c r="B78" s="436" t="s">
        <v>120</v>
      </c>
      <c r="C78" s="437"/>
      <c r="D78" s="437"/>
      <c r="E78" s="179"/>
      <c r="F78" s="52">
        <f>F79+F80+F81+F82</f>
        <v>3000</v>
      </c>
      <c r="G78" s="158"/>
      <c r="H78" s="158"/>
      <c r="I78" s="158"/>
      <c r="J78" s="158"/>
      <c r="K78" s="158"/>
      <c r="L78" s="450"/>
      <c r="M78" s="450"/>
    </row>
    <row r="79" spans="1:27" ht="18" hidden="1" customHeight="1" x14ac:dyDescent="0.25">
      <c r="A79" s="135"/>
      <c r="B79" s="215"/>
      <c r="C79" s="50" t="s">
        <v>121</v>
      </c>
      <c r="D79" s="50" t="s">
        <v>122</v>
      </c>
      <c r="E79" s="50"/>
      <c r="F79" s="50">
        <v>0</v>
      </c>
      <c r="G79" s="159"/>
      <c r="H79" s="159"/>
      <c r="I79" s="159"/>
      <c r="J79" s="159"/>
      <c r="K79" s="159"/>
      <c r="L79" s="450"/>
      <c r="M79" s="450"/>
    </row>
    <row r="80" spans="1:27" ht="18" hidden="1" customHeight="1" x14ac:dyDescent="0.25">
      <c r="A80" s="135"/>
      <c r="B80" s="215"/>
      <c r="C80" s="50" t="s">
        <v>123</v>
      </c>
      <c r="D80" s="50" t="s">
        <v>122</v>
      </c>
      <c r="E80" s="50"/>
      <c r="F80" s="50">
        <v>0</v>
      </c>
      <c r="G80" s="159"/>
      <c r="H80" s="159"/>
      <c r="I80" s="159"/>
      <c r="J80" s="159"/>
      <c r="K80" s="159"/>
      <c r="L80" s="450"/>
      <c r="M80" s="450"/>
    </row>
    <row r="81" spans="1:13" ht="16.5" hidden="1" customHeight="1" x14ac:dyDescent="0.25">
      <c r="A81" s="135"/>
      <c r="B81" s="215"/>
      <c r="C81" s="50" t="s">
        <v>124</v>
      </c>
      <c r="D81" s="50" t="s">
        <v>122</v>
      </c>
      <c r="E81" s="50"/>
      <c r="F81" s="50">
        <v>0</v>
      </c>
      <c r="G81" s="159"/>
      <c r="H81" s="159"/>
      <c r="I81" s="159"/>
      <c r="J81" s="159"/>
      <c r="K81" s="159"/>
      <c r="L81" s="450"/>
      <c r="M81" s="450"/>
    </row>
    <row r="82" spans="1:13" ht="20.25" hidden="1" customHeight="1" x14ac:dyDescent="0.25">
      <c r="A82" s="136"/>
      <c r="B82" s="215"/>
      <c r="C82" s="50" t="s">
        <v>125</v>
      </c>
      <c r="D82" s="50" t="s">
        <v>122</v>
      </c>
      <c r="E82" s="50"/>
      <c r="F82" s="50">
        <f>F76</f>
        <v>3000</v>
      </c>
      <c r="G82" s="160"/>
      <c r="H82" s="160"/>
      <c r="I82" s="160"/>
      <c r="J82" s="160"/>
      <c r="K82" s="160"/>
      <c r="L82" s="439"/>
      <c r="M82" s="439"/>
    </row>
    <row r="83" spans="1:13" ht="20.25" customHeight="1" x14ac:dyDescent="0.25">
      <c r="A83" s="181"/>
      <c r="B83" s="216"/>
      <c r="C83" s="212" t="s">
        <v>432</v>
      </c>
      <c r="D83" s="212">
        <v>0</v>
      </c>
      <c r="E83" s="212"/>
      <c r="F83" s="212"/>
      <c r="G83" s="212"/>
      <c r="H83" s="212"/>
      <c r="I83" s="212"/>
      <c r="J83" s="649"/>
      <c r="K83" s="649"/>
      <c r="L83" s="649"/>
      <c r="M83" s="649"/>
    </row>
    <row r="84" spans="1:13" ht="20.25" customHeight="1" x14ac:dyDescent="0.25">
      <c r="A84" s="181"/>
      <c r="B84" s="214"/>
      <c r="C84" s="212" t="s">
        <v>430</v>
      </c>
      <c r="D84" s="212">
        <v>1</v>
      </c>
      <c r="E84" s="212"/>
      <c r="F84" s="212"/>
      <c r="G84" s="213"/>
      <c r="H84" s="213"/>
      <c r="I84" s="213"/>
      <c r="J84" s="649"/>
      <c r="K84" s="649"/>
      <c r="L84" s="649"/>
      <c r="M84" s="649"/>
    </row>
    <row r="85" spans="1:13" ht="16.5" customHeight="1" x14ac:dyDescent="0.25">
      <c r="A85" s="135"/>
      <c r="B85" s="211"/>
      <c r="C85" s="211" t="s">
        <v>426</v>
      </c>
      <c r="D85" s="211">
        <v>3</v>
      </c>
      <c r="E85" s="211"/>
      <c r="F85" s="211"/>
      <c r="G85" s="191"/>
      <c r="H85" s="333"/>
      <c r="I85" s="333"/>
      <c r="J85" s="649"/>
      <c r="K85" s="649"/>
      <c r="L85" s="649"/>
      <c r="M85" s="649"/>
    </row>
    <row r="86" spans="1:13" ht="16.5" customHeight="1" x14ac:dyDescent="0.25">
      <c r="A86" s="246"/>
      <c r="B86" s="627" t="s">
        <v>120</v>
      </c>
      <c r="C86" s="628"/>
      <c r="D86" s="629"/>
      <c r="E86" s="260"/>
      <c r="F86" s="264">
        <f>F88+F89+F90+F87</f>
        <v>3000</v>
      </c>
      <c r="G86" s="264">
        <f>G88+G89+G90+G87</f>
        <v>561.5</v>
      </c>
      <c r="H86" s="349">
        <f t="shared" ref="H86:H90" si="14">G86-F86</f>
        <v>-2438.5</v>
      </c>
      <c r="I86" s="427">
        <f t="shared" ref="I86:I90" si="15">G86/F86*100</f>
        <v>18.716666666666669</v>
      </c>
      <c r="J86" s="649"/>
      <c r="K86" s="649"/>
      <c r="L86" s="649"/>
      <c r="M86" s="649"/>
    </row>
    <row r="87" spans="1:13" ht="16.5" customHeight="1" x14ac:dyDescent="0.25">
      <c r="A87" s="246"/>
      <c r="B87" s="260"/>
      <c r="C87" s="258" t="s">
        <v>462</v>
      </c>
      <c r="D87" s="258" t="s">
        <v>122</v>
      </c>
      <c r="E87" s="260"/>
      <c r="F87" s="260"/>
      <c r="G87" s="261"/>
      <c r="H87" s="349">
        <f t="shared" si="14"/>
        <v>0</v>
      </c>
      <c r="I87" s="427">
        <v>0</v>
      </c>
      <c r="J87" s="649"/>
      <c r="K87" s="649"/>
      <c r="L87" s="649"/>
      <c r="M87" s="649"/>
    </row>
    <row r="88" spans="1:13" ht="16.5" customHeight="1" x14ac:dyDescent="0.25">
      <c r="A88" s="246"/>
      <c r="B88" s="260"/>
      <c r="C88" s="258" t="s">
        <v>463</v>
      </c>
      <c r="D88" s="258" t="s">
        <v>122</v>
      </c>
      <c r="E88" s="260"/>
      <c r="F88" s="260"/>
      <c r="G88" s="261"/>
      <c r="H88" s="349">
        <f t="shared" si="14"/>
        <v>0</v>
      </c>
      <c r="I88" s="427">
        <v>0</v>
      </c>
      <c r="J88" s="649"/>
      <c r="K88" s="649"/>
      <c r="L88" s="649"/>
      <c r="M88" s="649"/>
    </row>
    <row r="89" spans="1:13" ht="16.5" customHeight="1" x14ac:dyDescent="0.25">
      <c r="A89" s="246"/>
      <c r="B89" s="260"/>
      <c r="C89" s="258" t="s">
        <v>464</v>
      </c>
      <c r="D89" s="258" t="s">
        <v>122</v>
      </c>
      <c r="E89" s="260"/>
      <c r="F89" s="260"/>
      <c r="G89" s="261"/>
      <c r="H89" s="349">
        <f t="shared" si="14"/>
        <v>0</v>
      </c>
      <c r="I89" s="427">
        <v>0</v>
      </c>
      <c r="J89" s="649"/>
      <c r="K89" s="649"/>
      <c r="L89" s="649"/>
      <c r="M89" s="649"/>
    </row>
    <row r="90" spans="1:13" ht="16.5" customHeight="1" x14ac:dyDescent="0.25">
      <c r="A90" s="246"/>
      <c r="B90" s="260"/>
      <c r="C90" s="258" t="s">
        <v>125</v>
      </c>
      <c r="D90" s="258" t="s">
        <v>122</v>
      </c>
      <c r="E90" s="260"/>
      <c r="F90" s="260">
        <f>F76</f>
        <v>3000</v>
      </c>
      <c r="G90" s="260">
        <f>G76</f>
        <v>561.5</v>
      </c>
      <c r="H90" s="349">
        <f t="shared" si="14"/>
        <v>-2438.5</v>
      </c>
      <c r="I90" s="427">
        <f t="shared" si="15"/>
        <v>18.716666666666669</v>
      </c>
      <c r="J90" s="649"/>
      <c r="K90" s="649"/>
      <c r="L90" s="649"/>
      <c r="M90" s="649"/>
    </row>
    <row r="91" spans="1:13" ht="35.25" customHeight="1" x14ac:dyDescent="0.25">
      <c r="A91" s="55"/>
      <c r="B91" s="503" t="s">
        <v>144</v>
      </c>
      <c r="C91" s="503"/>
      <c r="D91" s="503"/>
      <c r="E91" s="503"/>
      <c r="F91" s="503"/>
      <c r="G91" s="503"/>
      <c r="H91" s="503"/>
      <c r="I91" s="503"/>
      <c r="J91" s="503"/>
      <c r="K91" s="503"/>
      <c r="L91" s="503"/>
      <c r="M91" s="504"/>
    </row>
    <row r="92" spans="1:13" ht="21.75" customHeight="1" x14ac:dyDescent="0.25">
      <c r="A92" s="515" t="s">
        <v>85</v>
      </c>
      <c r="B92" s="516"/>
      <c r="C92" s="516"/>
      <c r="D92" s="516"/>
      <c r="E92" s="516"/>
      <c r="F92" s="516"/>
      <c r="G92" s="516"/>
      <c r="H92" s="516"/>
      <c r="I92" s="516"/>
      <c r="J92" s="516"/>
      <c r="K92" s="516"/>
      <c r="L92" s="516"/>
      <c r="M92" s="517"/>
    </row>
    <row r="93" spans="1:13" ht="115.5" customHeight="1" x14ac:dyDescent="0.25">
      <c r="A93" s="143">
        <v>1</v>
      </c>
      <c r="B93" s="432" t="s">
        <v>145</v>
      </c>
      <c r="C93" s="438" t="s">
        <v>146</v>
      </c>
      <c r="D93" s="127" t="s">
        <v>147</v>
      </c>
      <c r="E93" s="127" t="s">
        <v>23</v>
      </c>
      <c r="F93" s="127">
        <v>1</v>
      </c>
      <c r="G93" s="127">
        <v>0</v>
      </c>
      <c r="H93" s="400">
        <f t="shared" ref="H93:H97" si="16">G93-F93</f>
        <v>-1</v>
      </c>
      <c r="I93" s="374">
        <f t="shared" ref="I93:I97" si="17">G93/F93*100</f>
        <v>0</v>
      </c>
      <c r="J93" s="320"/>
      <c r="K93" s="127" t="s">
        <v>417</v>
      </c>
      <c r="L93" s="127" t="s">
        <v>148</v>
      </c>
      <c r="M93" s="438" t="s">
        <v>149</v>
      </c>
    </row>
    <row r="94" spans="1:13" ht="96.75" customHeight="1" x14ac:dyDescent="0.25">
      <c r="A94" s="135">
        <v>2</v>
      </c>
      <c r="B94" s="433"/>
      <c r="C94" s="439"/>
      <c r="D94" s="127" t="s">
        <v>150</v>
      </c>
      <c r="E94" s="127" t="s">
        <v>23</v>
      </c>
      <c r="F94" s="127">
        <v>1</v>
      </c>
      <c r="G94" s="127">
        <v>0</v>
      </c>
      <c r="H94" s="349">
        <f t="shared" si="16"/>
        <v>-1</v>
      </c>
      <c r="I94" s="357">
        <f t="shared" si="17"/>
        <v>0</v>
      </c>
      <c r="J94" s="320"/>
      <c r="K94" s="127" t="s">
        <v>417</v>
      </c>
      <c r="L94" s="127" t="s">
        <v>148</v>
      </c>
      <c r="M94" s="439"/>
    </row>
    <row r="95" spans="1:13" ht="20.25" customHeight="1" x14ac:dyDescent="0.25">
      <c r="A95" s="440" t="s">
        <v>34</v>
      </c>
      <c r="B95" s="441"/>
      <c r="C95" s="441"/>
      <c r="D95" s="441"/>
      <c r="E95" s="441"/>
      <c r="F95" s="441"/>
      <c r="G95" s="441"/>
      <c r="H95" s="441"/>
      <c r="I95" s="441"/>
      <c r="J95" s="441"/>
      <c r="K95" s="441"/>
      <c r="L95" s="441"/>
      <c r="M95" s="442"/>
    </row>
    <row r="96" spans="1:13" ht="132.6" customHeight="1" x14ac:dyDescent="0.25">
      <c r="A96" s="143">
        <v>3</v>
      </c>
      <c r="B96" s="149" t="s">
        <v>151</v>
      </c>
      <c r="C96" s="127" t="s">
        <v>152</v>
      </c>
      <c r="D96" s="23" t="s">
        <v>153</v>
      </c>
      <c r="E96" s="127" t="s">
        <v>23</v>
      </c>
      <c r="F96" s="126">
        <v>8</v>
      </c>
      <c r="G96" s="126">
        <v>8</v>
      </c>
      <c r="H96" s="391">
        <f t="shared" si="16"/>
        <v>0</v>
      </c>
      <c r="I96" s="392">
        <f t="shared" si="17"/>
        <v>100</v>
      </c>
      <c r="J96" s="319"/>
      <c r="K96" s="390" t="s">
        <v>515</v>
      </c>
      <c r="L96" s="174" t="s">
        <v>418</v>
      </c>
      <c r="M96" s="127" t="s">
        <v>155</v>
      </c>
    </row>
    <row r="97" spans="1:27" ht="63.75" customHeight="1" x14ac:dyDescent="0.25">
      <c r="A97" s="143">
        <v>4</v>
      </c>
      <c r="B97" s="148" t="s">
        <v>156</v>
      </c>
      <c r="C97" s="127" t="s">
        <v>157</v>
      </c>
      <c r="D97" s="23" t="s">
        <v>158</v>
      </c>
      <c r="E97" s="29" t="s">
        <v>23</v>
      </c>
      <c r="F97" s="126">
        <v>1</v>
      </c>
      <c r="G97" s="126">
        <v>1</v>
      </c>
      <c r="H97" s="391">
        <f t="shared" si="16"/>
        <v>0</v>
      </c>
      <c r="I97" s="392">
        <f t="shared" si="17"/>
        <v>100</v>
      </c>
      <c r="J97" s="319"/>
      <c r="K97" s="126"/>
      <c r="L97" s="174" t="s">
        <v>499</v>
      </c>
      <c r="M97" s="127" t="s">
        <v>155</v>
      </c>
    </row>
    <row r="98" spans="1:27" ht="30.6" customHeight="1" x14ac:dyDescent="0.25">
      <c r="A98" s="443">
        <v>5</v>
      </c>
      <c r="B98" s="432" t="s">
        <v>160</v>
      </c>
      <c r="C98" s="438" t="s">
        <v>161</v>
      </c>
      <c r="D98" s="438" t="s">
        <v>162</v>
      </c>
      <c r="E98" s="29" t="s">
        <v>163</v>
      </c>
      <c r="F98" s="126">
        <v>1961.9</v>
      </c>
      <c r="G98" s="126">
        <v>1961.9</v>
      </c>
      <c r="H98" s="349">
        <f t="shared" ref="H98:H101" si="18">G98-F98</f>
        <v>0</v>
      </c>
      <c r="I98" s="357">
        <f t="shared" ref="I98:I101" si="19">G98/F98*100</f>
        <v>100</v>
      </c>
      <c r="J98" s="557">
        <f>(I98+I99+I100+I101)/4</f>
        <v>100</v>
      </c>
      <c r="K98" s="547"/>
      <c r="L98" s="438" t="s">
        <v>485</v>
      </c>
      <c r="M98" s="438" t="s">
        <v>165</v>
      </c>
    </row>
    <row r="99" spans="1:27" ht="31.8" customHeight="1" x14ac:dyDescent="0.25">
      <c r="A99" s="444"/>
      <c r="B99" s="446"/>
      <c r="C99" s="450"/>
      <c r="D99" s="450"/>
      <c r="E99" s="29" t="s">
        <v>166</v>
      </c>
      <c r="F99" s="126">
        <v>2625.7</v>
      </c>
      <c r="G99" s="126">
        <v>2625.7</v>
      </c>
      <c r="H99" s="349">
        <f t="shared" si="18"/>
        <v>0</v>
      </c>
      <c r="I99" s="357">
        <f t="shared" si="19"/>
        <v>100</v>
      </c>
      <c r="J99" s="614"/>
      <c r="K99" s="548"/>
      <c r="L99" s="450"/>
      <c r="M99" s="450"/>
    </row>
    <row r="100" spans="1:27" ht="31.2" customHeight="1" x14ac:dyDescent="0.25">
      <c r="A100" s="444"/>
      <c r="B100" s="446"/>
      <c r="C100" s="450"/>
      <c r="D100" s="450"/>
      <c r="E100" s="29" t="s">
        <v>167</v>
      </c>
      <c r="F100" s="126">
        <v>1500</v>
      </c>
      <c r="G100" s="126">
        <v>1500</v>
      </c>
      <c r="H100" s="349">
        <f t="shared" si="18"/>
        <v>0</v>
      </c>
      <c r="I100" s="357">
        <f t="shared" si="19"/>
        <v>100</v>
      </c>
      <c r="J100" s="614"/>
      <c r="K100" s="548"/>
      <c r="L100" s="450"/>
      <c r="M100" s="450"/>
    </row>
    <row r="101" spans="1:27" ht="40.5" customHeight="1" x14ac:dyDescent="0.25">
      <c r="A101" s="445"/>
      <c r="B101" s="433"/>
      <c r="C101" s="439"/>
      <c r="D101" s="439"/>
      <c r="E101" s="29" t="s">
        <v>168</v>
      </c>
      <c r="F101" s="126">
        <v>2249.9</v>
      </c>
      <c r="G101" s="126">
        <v>2249.9</v>
      </c>
      <c r="H101" s="349">
        <f t="shared" si="18"/>
        <v>0</v>
      </c>
      <c r="I101" s="357">
        <f t="shared" si="19"/>
        <v>100</v>
      </c>
      <c r="J101" s="558"/>
      <c r="K101" s="556"/>
      <c r="L101" s="439"/>
      <c r="M101" s="439"/>
    </row>
    <row r="102" spans="1:27" ht="32.4" customHeight="1" x14ac:dyDescent="0.25">
      <c r="A102" s="135"/>
      <c r="B102" s="48"/>
      <c r="C102" s="50" t="s">
        <v>119</v>
      </c>
      <c r="D102" s="23"/>
      <c r="E102" s="49"/>
      <c r="F102" s="50">
        <v>5</v>
      </c>
      <c r="G102" s="72"/>
      <c r="H102" s="72"/>
      <c r="I102" s="72"/>
      <c r="J102" s="72"/>
      <c r="K102" s="72"/>
      <c r="L102" s="438"/>
      <c r="M102" s="438"/>
    </row>
    <row r="103" spans="1:27" ht="27.75" hidden="1" customHeight="1" x14ac:dyDescent="0.25">
      <c r="A103" s="135"/>
      <c r="B103" s="436" t="s">
        <v>120</v>
      </c>
      <c r="C103" s="437"/>
      <c r="D103" s="437"/>
      <c r="E103" s="131"/>
      <c r="F103" s="52">
        <f>F104+F105+F106+F107</f>
        <v>8337.5</v>
      </c>
      <c r="G103" s="158"/>
      <c r="H103" s="158"/>
      <c r="I103" s="158"/>
      <c r="J103" s="158"/>
      <c r="K103" s="158"/>
      <c r="L103" s="450"/>
      <c r="M103" s="450"/>
    </row>
    <row r="104" spans="1:27" ht="20.25" hidden="1" customHeight="1" x14ac:dyDescent="0.25">
      <c r="A104" s="135"/>
      <c r="B104" s="26"/>
      <c r="C104" s="23" t="s">
        <v>121</v>
      </c>
      <c r="D104" s="23" t="s">
        <v>122</v>
      </c>
      <c r="E104" s="23"/>
      <c r="F104" s="50">
        <f>F98</f>
        <v>1961.9</v>
      </c>
      <c r="G104" s="159"/>
      <c r="H104" s="159"/>
      <c r="I104" s="159"/>
      <c r="J104" s="159"/>
      <c r="K104" s="159"/>
      <c r="L104" s="450"/>
      <c r="M104" s="450"/>
    </row>
    <row r="105" spans="1:27" ht="20.25" hidden="1" customHeight="1" x14ac:dyDescent="0.25">
      <c r="A105" s="135"/>
      <c r="B105" s="26"/>
      <c r="C105" s="23" t="s">
        <v>123</v>
      </c>
      <c r="D105" s="23" t="s">
        <v>122</v>
      </c>
      <c r="E105" s="23"/>
      <c r="F105" s="50">
        <f>F99</f>
        <v>2625.7</v>
      </c>
      <c r="G105" s="159"/>
      <c r="H105" s="159"/>
      <c r="I105" s="159"/>
      <c r="J105" s="159"/>
      <c r="K105" s="159"/>
      <c r="L105" s="450"/>
      <c r="M105" s="450"/>
    </row>
    <row r="106" spans="1:27" ht="17.25" hidden="1" customHeight="1" x14ac:dyDescent="0.25">
      <c r="A106" s="135"/>
      <c r="B106" s="26"/>
      <c r="C106" s="23" t="s">
        <v>124</v>
      </c>
      <c r="D106" s="23" t="s">
        <v>122</v>
      </c>
      <c r="E106" s="23"/>
      <c r="F106" s="50">
        <f>F100</f>
        <v>1500</v>
      </c>
      <c r="G106" s="159"/>
      <c r="H106" s="159"/>
      <c r="I106" s="159"/>
      <c r="J106" s="159"/>
      <c r="K106" s="159"/>
      <c r="L106" s="450"/>
      <c r="M106" s="450"/>
    </row>
    <row r="107" spans="1:27" ht="19.5" hidden="1" customHeight="1" x14ac:dyDescent="0.25">
      <c r="A107" s="136"/>
      <c r="B107" s="26"/>
      <c r="C107" s="23" t="s">
        <v>125</v>
      </c>
      <c r="D107" s="23" t="s">
        <v>122</v>
      </c>
      <c r="E107" s="23"/>
      <c r="F107" s="50">
        <f>F101</f>
        <v>2249.9</v>
      </c>
      <c r="G107" s="160"/>
      <c r="H107" s="160"/>
      <c r="I107" s="160"/>
      <c r="J107" s="160"/>
      <c r="K107" s="160"/>
      <c r="L107" s="439"/>
      <c r="M107" s="439"/>
    </row>
    <row r="108" spans="1:27" ht="13.5" customHeight="1" x14ac:dyDescent="0.25">
      <c r="A108" s="135"/>
      <c r="B108" s="187"/>
      <c r="C108" s="217" t="s">
        <v>429</v>
      </c>
      <c r="D108" s="217">
        <v>3</v>
      </c>
      <c r="E108" s="217"/>
      <c r="F108" s="217"/>
      <c r="G108" s="188"/>
      <c r="H108" s="328"/>
      <c r="I108" s="328"/>
      <c r="J108" s="648"/>
      <c r="K108" s="648"/>
      <c r="L108" s="648"/>
      <c r="M108" s="648"/>
      <c r="N108" s="54"/>
      <c r="O108" s="54"/>
      <c r="P108" s="54"/>
      <c r="Q108" s="54"/>
      <c r="R108" s="54"/>
      <c r="S108" s="54"/>
      <c r="T108" s="54"/>
      <c r="U108" s="54"/>
      <c r="V108" s="54"/>
      <c r="W108" s="54"/>
      <c r="X108" s="54"/>
      <c r="Y108" s="54"/>
      <c r="Z108" s="54"/>
      <c r="AA108" s="54"/>
    </row>
    <row r="109" spans="1:27" ht="13.5" customHeight="1" x14ac:dyDescent="0.25">
      <c r="A109" s="181"/>
      <c r="B109" s="187"/>
      <c r="C109" s="217" t="s">
        <v>430</v>
      </c>
      <c r="D109" s="217">
        <v>0</v>
      </c>
      <c r="E109" s="217"/>
      <c r="F109" s="217"/>
      <c r="G109" s="188"/>
      <c r="H109" s="328"/>
      <c r="I109" s="328"/>
      <c r="J109" s="648"/>
      <c r="K109" s="648"/>
      <c r="L109" s="648"/>
      <c r="M109" s="648"/>
      <c r="N109" s="54"/>
      <c r="O109" s="54"/>
      <c r="P109" s="54"/>
      <c r="Q109" s="54"/>
      <c r="R109" s="54"/>
      <c r="S109" s="54"/>
      <c r="T109" s="54"/>
      <c r="U109" s="54"/>
      <c r="V109" s="54"/>
      <c r="W109" s="54"/>
      <c r="X109" s="54"/>
      <c r="Y109" s="54"/>
      <c r="Z109" s="54"/>
      <c r="AA109" s="54"/>
    </row>
    <row r="110" spans="1:27" ht="13.5" customHeight="1" x14ac:dyDescent="0.25">
      <c r="A110" s="181"/>
      <c r="B110" s="187"/>
      <c r="C110" s="217" t="s">
        <v>426</v>
      </c>
      <c r="D110" s="217">
        <v>2</v>
      </c>
      <c r="E110" s="217"/>
      <c r="F110" s="217"/>
      <c r="G110" s="188"/>
      <c r="H110" s="328"/>
      <c r="I110" s="328"/>
      <c r="J110" s="648"/>
      <c r="K110" s="648"/>
      <c r="L110" s="648"/>
      <c r="M110" s="648"/>
      <c r="N110" s="54"/>
      <c r="O110" s="54"/>
      <c r="P110" s="54"/>
      <c r="Q110" s="54"/>
      <c r="R110" s="54"/>
      <c r="S110" s="54"/>
      <c r="T110" s="54"/>
      <c r="U110" s="54"/>
      <c r="V110" s="54"/>
      <c r="W110" s="54"/>
      <c r="X110" s="54"/>
      <c r="Y110" s="54"/>
      <c r="Z110" s="54"/>
      <c r="AA110" s="54"/>
    </row>
    <row r="111" spans="1:27" ht="22.8" customHeight="1" x14ac:dyDescent="0.25">
      <c r="A111" s="246"/>
      <c r="B111" s="627" t="s">
        <v>120</v>
      </c>
      <c r="C111" s="628"/>
      <c r="D111" s="629"/>
      <c r="E111" s="266"/>
      <c r="F111" s="267">
        <f>F112+F113+F114+F115</f>
        <v>8337.5</v>
      </c>
      <c r="G111" s="267">
        <f>G112+G113+G114+G115</f>
        <v>8337.5</v>
      </c>
      <c r="H111" s="373">
        <f t="shared" ref="H111:H115" si="20">G111-F111</f>
        <v>0</v>
      </c>
      <c r="I111" s="424">
        <f t="shared" ref="I111:I115" si="21">G111/F111*100</f>
        <v>100</v>
      </c>
      <c r="J111" s="648"/>
      <c r="K111" s="648"/>
      <c r="L111" s="648"/>
      <c r="M111" s="648"/>
      <c r="N111" s="54"/>
      <c r="O111" s="54"/>
      <c r="P111" s="54"/>
      <c r="Q111" s="54"/>
      <c r="R111" s="54"/>
      <c r="S111" s="54"/>
      <c r="T111" s="54"/>
      <c r="U111" s="54"/>
      <c r="V111" s="54"/>
      <c r="W111" s="54"/>
      <c r="X111" s="54"/>
      <c r="Y111" s="54"/>
      <c r="Z111" s="54"/>
      <c r="AA111" s="54"/>
    </row>
    <row r="112" spans="1:27" ht="13.5" customHeight="1" x14ac:dyDescent="0.25">
      <c r="A112" s="246"/>
      <c r="B112" s="265"/>
      <c r="C112" s="258" t="s">
        <v>462</v>
      </c>
      <c r="D112" s="258" t="s">
        <v>122</v>
      </c>
      <c r="E112" s="266"/>
      <c r="F112" s="266">
        <f t="shared" ref="F112:G115" si="22">F98</f>
        <v>1961.9</v>
      </c>
      <c r="G112" s="266">
        <f t="shared" si="22"/>
        <v>1961.9</v>
      </c>
      <c r="H112" s="349">
        <f t="shared" si="20"/>
        <v>0</v>
      </c>
      <c r="I112" s="427">
        <f t="shared" si="21"/>
        <v>100</v>
      </c>
      <c r="J112" s="648"/>
      <c r="K112" s="648"/>
      <c r="L112" s="648"/>
      <c r="M112" s="648"/>
      <c r="N112" s="54"/>
      <c r="O112" s="54"/>
      <c r="P112" s="54"/>
      <c r="Q112" s="54"/>
      <c r="R112" s="54"/>
      <c r="S112" s="54"/>
      <c r="T112" s="54"/>
      <c r="U112" s="54"/>
      <c r="V112" s="54"/>
      <c r="W112" s="54"/>
      <c r="X112" s="54"/>
      <c r="Y112" s="54"/>
      <c r="Z112" s="54"/>
      <c r="AA112" s="54"/>
    </row>
    <row r="113" spans="1:27" ht="13.5" customHeight="1" x14ac:dyDescent="0.25">
      <c r="A113" s="246"/>
      <c r="B113" s="265"/>
      <c r="C113" s="258" t="s">
        <v>463</v>
      </c>
      <c r="D113" s="258" t="s">
        <v>122</v>
      </c>
      <c r="E113" s="266"/>
      <c r="F113" s="266">
        <f t="shared" si="22"/>
        <v>2625.7</v>
      </c>
      <c r="G113" s="266">
        <f t="shared" si="22"/>
        <v>2625.7</v>
      </c>
      <c r="H113" s="349">
        <f t="shared" si="20"/>
        <v>0</v>
      </c>
      <c r="I113" s="427">
        <f t="shared" si="21"/>
        <v>100</v>
      </c>
      <c r="J113" s="648"/>
      <c r="K113" s="648"/>
      <c r="L113" s="648"/>
      <c r="M113" s="648"/>
      <c r="N113" s="54"/>
      <c r="O113" s="54"/>
      <c r="P113" s="54"/>
      <c r="Q113" s="54"/>
      <c r="R113" s="54"/>
      <c r="S113" s="54"/>
      <c r="T113" s="54"/>
      <c r="U113" s="54"/>
      <c r="V113" s="54"/>
      <c r="W113" s="54"/>
      <c r="X113" s="54"/>
      <c r="Y113" s="54"/>
      <c r="Z113" s="54"/>
      <c r="AA113" s="54"/>
    </row>
    <row r="114" spans="1:27" ht="13.5" customHeight="1" x14ac:dyDescent="0.25">
      <c r="A114" s="246"/>
      <c r="B114" s="265"/>
      <c r="C114" s="258" t="s">
        <v>464</v>
      </c>
      <c r="D114" s="258" t="s">
        <v>122</v>
      </c>
      <c r="E114" s="266"/>
      <c r="F114" s="266">
        <f t="shared" si="22"/>
        <v>1500</v>
      </c>
      <c r="G114" s="266">
        <f t="shared" si="22"/>
        <v>1500</v>
      </c>
      <c r="H114" s="349">
        <f t="shared" si="20"/>
        <v>0</v>
      </c>
      <c r="I114" s="427">
        <f t="shared" si="21"/>
        <v>100</v>
      </c>
      <c r="J114" s="648"/>
      <c r="K114" s="648"/>
      <c r="L114" s="648"/>
      <c r="M114" s="648"/>
      <c r="N114" s="54"/>
      <c r="O114" s="54"/>
      <c r="P114" s="54"/>
      <c r="Q114" s="54"/>
      <c r="R114" s="54"/>
      <c r="S114" s="54"/>
      <c r="T114" s="54"/>
      <c r="U114" s="54"/>
      <c r="V114" s="54"/>
      <c r="W114" s="54"/>
      <c r="X114" s="54"/>
      <c r="Y114" s="54"/>
      <c r="Z114" s="54"/>
      <c r="AA114" s="54"/>
    </row>
    <row r="115" spans="1:27" ht="13.5" customHeight="1" x14ac:dyDescent="0.25">
      <c r="A115" s="246"/>
      <c r="B115" s="265"/>
      <c r="C115" s="258" t="s">
        <v>125</v>
      </c>
      <c r="D115" s="258" t="s">
        <v>122</v>
      </c>
      <c r="E115" s="266"/>
      <c r="F115" s="266">
        <f t="shared" si="22"/>
        <v>2249.9</v>
      </c>
      <c r="G115" s="266">
        <f t="shared" si="22"/>
        <v>2249.9</v>
      </c>
      <c r="H115" s="349">
        <f t="shared" si="20"/>
        <v>0</v>
      </c>
      <c r="I115" s="427">
        <f t="shared" si="21"/>
        <v>100</v>
      </c>
      <c r="J115" s="648"/>
      <c r="K115" s="648"/>
      <c r="L115" s="648"/>
      <c r="M115" s="648"/>
      <c r="N115" s="54"/>
      <c r="O115" s="54"/>
      <c r="P115" s="54"/>
      <c r="Q115" s="54"/>
      <c r="R115" s="54"/>
      <c r="S115" s="54"/>
      <c r="T115" s="54"/>
      <c r="U115" s="54"/>
      <c r="V115" s="54"/>
      <c r="W115" s="54"/>
      <c r="X115" s="54"/>
      <c r="Y115" s="54"/>
      <c r="Z115" s="54"/>
      <c r="AA115" s="54"/>
    </row>
    <row r="116" spans="1:27" ht="18" customHeight="1" x14ac:dyDescent="0.25">
      <c r="A116" s="379"/>
      <c r="B116" s="265"/>
      <c r="C116" s="258"/>
      <c r="D116" s="258"/>
      <c r="E116" s="266"/>
      <c r="F116" s="266"/>
      <c r="G116" s="266"/>
      <c r="H116" s="380"/>
      <c r="I116" s="427"/>
      <c r="J116" s="648"/>
      <c r="K116" s="648"/>
      <c r="L116" s="648"/>
      <c r="M116" s="648"/>
      <c r="N116" s="54"/>
      <c r="O116" s="54"/>
      <c r="P116" s="54"/>
      <c r="Q116" s="54"/>
      <c r="R116" s="54"/>
      <c r="S116" s="54"/>
      <c r="T116" s="54"/>
      <c r="U116" s="54"/>
      <c r="V116" s="54"/>
      <c r="W116" s="54"/>
      <c r="X116" s="54"/>
      <c r="Y116" s="54"/>
      <c r="Z116" s="54"/>
      <c r="AA116" s="54"/>
    </row>
    <row r="117" spans="1:27" s="54" customFormat="1" ht="29.25" customHeight="1" x14ac:dyDescent="0.25">
      <c r="A117" s="62"/>
      <c r="B117" s="512" t="s">
        <v>169</v>
      </c>
      <c r="C117" s="512"/>
      <c r="D117" s="512"/>
      <c r="E117" s="512"/>
      <c r="F117" s="512"/>
      <c r="G117" s="512"/>
      <c r="H117" s="512"/>
      <c r="I117" s="512"/>
      <c r="J117" s="512"/>
      <c r="K117" s="512"/>
      <c r="L117" s="512"/>
      <c r="M117" s="512"/>
    </row>
    <row r="118" spans="1:27" s="54" customFormat="1" ht="21.75" customHeight="1" x14ac:dyDescent="0.25">
      <c r="A118" s="457" t="s">
        <v>85</v>
      </c>
      <c r="B118" s="458"/>
      <c r="C118" s="458"/>
      <c r="D118" s="458"/>
      <c r="E118" s="458"/>
      <c r="F118" s="458"/>
      <c r="G118" s="458"/>
      <c r="H118" s="458"/>
      <c r="I118" s="458"/>
      <c r="J118" s="458"/>
      <c r="K118" s="458"/>
      <c r="L118" s="458"/>
      <c r="M118" s="459"/>
      <c r="N118" s="2"/>
      <c r="O118" s="2"/>
      <c r="P118" s="2"/>
      <c r="Q118" s="2"/>
      <c r="R118" s="2"/>
      <c r="S118" s="2"/>
      <c r="T118" s="2"/>
      <c r="U118" s="2"/>
      <c r="V118" s="2"/>
      <c r="W118" s="2"/>
      <c r="X118" s="2"/>
      <c r="Y118" s="2"/>
      <c r="Z118" s="2"/>
      <c r="AA118" s="2"/>
    </row>
    <row r="119" spans="1:27" ht="120" customHeight="1" x14ac:dyDescent="0.25">
      <c r="A119" s="143">
        <v>1</v>
      </c>
      <c r="B119" s="144" t="s">
        <v>170</v>
      </c>
      <c r="C119" s="127" t="s">
        <v>171</v>
      </c>
      <c r="D119" s="127" t="s">
        <v>172</v>
      </c>
      <c r="E119" s="127" t="s">
        <v>173</v>
      </c>
      <c r="F119" s="126">
        <v>1</v>
      </c>
      <c r="G119" s="126">
        <v>0</v>
      </c>
      <c r="H119" s="373">
        <f t="shared" ref="H119:H123" si="23">G119-F119</f>
        <v>-1</v>
      </c>
      <c r="I119" s="374">
        <f t="shared" ref="I119:I123" si="24">G119/F119*100</f>
        <v>0</v>
      </c>
      <c r="J119" s="319"/>
      <c r="K119" s="178" t="s">
        <v>503</v>
      </c>
      <c r="L119" s="127" t="s">
        <v>500</v>
      </c>
      <c r="M119" s="127" t="s">
        <v>175</v>
      </c>
    </row>
    <row r="120" spans="1:27" ht="18.75" customHeight="1" x14ac:dyDescent="0.25">
      <c r="A120" s="440" t="s">
        <v>34</v>
      </c>
      <c r="B120" s="441"/>
      <c r="C120" s="441"/>
      <c r="D120" s="441"/>
      <c r="E120" s="441"/>
      <c r="F120" s="441"/>
      <c r="G120" s="441"/>
      <c r="H120" s="441"/>
      <c r="I120" s="441"/>
      <c r="J120" s="441"/>
      <c r="K120" s="441"/>
      <c r="L120" s="441"/>
      <c r="M120" s="442"/>
    </row>
    <row r="121" spans="1:27" ht="154.5" customHeight="1" x14ac:dyDescent="0.25">
      <c r="A121" s="143">
        <v>2</v>
      </c>
      <c r="B121" s="144" t="s">
        <v>176</v>
      </c>
      <c r="C121" s="127" t="s">
        <v>177</v>
      </c>
      <c r="D121" s="127" t="s">
        <v>178</v>
      </c>
      <c r="E121" s="127" t="s">
        <v>23</v>
      </c>
      <c r="F121" s="126">
        <v>1</v>
      </c>
      <c r="G121" s="126">
        <v>0</v>
      </c>
      <c r="H121" s="373">
        <f t="shared" si="23"/>
        <v>-1</v>
      </c>
      <c r="I121" s="374">
        <f t="shared" si="24"/>
        <v>0</v>
      </c>
      <c r="J121" s="319"/>
      <c r="K121" s="176" t="s">
        <v>423</v>
      </c>
      <c r="L121" s="23" t="s">
        <v>179</v>
      </c>
      <c r="M121" s="127" t="s">
        <v>181</v>
      </c>
    </row>
    <row r="122" spans="1:27" ht="156" customHeight="1" x14ac:dyDescent="0.25">
      <c r="A122" s="135">
        <v>3</v>
      </c>
      <c r="B122" s="149" t="s">
        <v>182</v>
      </c>
      <c r="C122" s="127" t="s">
        <v>183</v>
      </c>
      <c r="D122" s="127" t="s">
        <v>184</v>
      </c>
      <c r="E122" s="127" t="s">
        <v>23</v>
      </c>
      <c r="F122" s="127">
        <v>1</v>
      </c>
      <c r="G122" s="127">
        <v>0</v>
      </c>
      <c r="H122" s="373">
        <f t="shared" si="23"/>
        <v>-1</v>
      </c>
      <c r="I122" s="374">
        <f t="shared" si="24"/>
        <v>0</v>
      </c>
      <c r="J122" s="320"/>
      <c r="K122" s="127" t="s">
        <v>425</v>
      </c>
      <c r="L122" s="127" t="s">
        <v>424</v>
      </c>
      <c r="M122" s="127" t="s">
        <v>181</v>
      </c>
    </row>
    <row r="123" spans="1:27" ht="126" customHeight="1" x14ac:dyDescent="0.25">
      <c r="A123" s="443">
        <v>4</v>
      </c>
      <c r="B123" s="432" t="s">
        <v>186</v>
      </c>
      <c r="C123" s="451" t="s">
        <v>187</v>
      </c>
      <c r="D123" s="127" t="s">
        <v>188</v>
      </c>
      <c r="E123" s="127" t="s">
        <v>23</v>
      </c>
      <c r="F123" s="127">
        <v>1</v>
      </c>
      <c r="G123" s="132">
        <v>1</v>
      </c>
      <c r="H123" s="373">
        <f t="shared" si="23"/>
        <v>0</v>
      </c>
      <c r="I123" s="374">
        <f t="shared" si="24"/>
        <v>100</v>
      </c>
      <c r="J123" s="321"/>
      <c r="K123" s="177"/>
      <c r="L123" s="438" t="s">
        <v>456</v>
      </c>
      <c r="M123" s="438" t="s">
        <v>190</v>
      </c>
    </row>
    <row r="124" spans="1:27" ht="87.6" customHeight="1" x14ac:dyDescent="0.25">
      <c r="A124" s="445"/>
      <c r="B124" s="433"/>
      <c r="C124" s="452"/>
      <c r="D124" s="127" t="s">
        <v>191</v>
      </c>
      <c r="E124" s="127"/>
      <c r="F124" s="127"/>
      <c r="G124" s="133"/>
      <c r="H124" s="322"/>
      <c r="I124" s="322"/>
      <c r="J124" s="322"/>
      <c r="K124" s="133"/>
      <c r="L124" s="439"/>
      <c r="M124" s="439"/>
    </row>
    <row r="125" spans="1:27" ht="113.4" customHeight="1" x14ac:dyDescent="0.25">
      <c r="A125" s="135">
        <v>5</v>
      </c>
      <c r="B125" s="432" t="s">
        <v>192</v>
      </c>
      <c r="C125" s="438" t="s">
        <v>193</v>
      </c>
      <c r="D125" s="127" t="s">
        <v>194</v>
      </c>
      <c r="E125" s="127" t="s">
        <v>23</v>
      </c>
      <c r="F125" s="127">
        <v>1</v>
      </c>
      <c r="G125" s="132">
        <v>0</v>
      </c>
      <c r="H125" s="382">
        <f>G125-F125</f>
        <v>-1</v>
      </c>
      <c r="I125" s="382">
        <f>G125/F125*100</f>
        <v>0</v>
      </c>
      <c r="J125" s="438">
        <f>(I125+I126)/2</f>
        <v>50</v>
      </c>
      <c r="K125" s="132"/>
      <c r="L125" s="132" t="s">
        <v>435</v>
      </c>
      <c r="M125" s="438" t="s">
        <v>196</v>
      </c>
    </row>
    <row r="126" spans="1:27" ht="129" customHeight="1" x14ac:dyDescent="0.25">
      <c r="A126" s="135"/>
      <c r="B126" s="446"/>
      <c r="C126" s="450"/>
      <c r="D126" s="132" t="s">
        <v>197</v>
      </c>
      <c r="E126" s="132" t="s">
        <v>23</v>
      </c>
      <c r="F126" s="132">
        <v>1</v>
      </c>
      <c r="G126" s="132">
        <v>1</v>
      </c>
      <c r="H126" s="321">
        <f>G126-F126</f>
        <v>0</v>
      </c>
      <c r="I126" s="321">
        <f>G126/F126*100</f>
        <v>100</v>
      </c>
      <c r="J126" s="439"/>
      <c r="K126" s="132"/>
      <c r="L126" s="132" t="s">
        <v>504</v>
      </c>
      <c r="M126" s="450"/>
    </row>
    <row r="127" spans="1:27" ht="17.25" customHeight="1" x14ac:dyDescent="0.25">
      <c r="A127" s="460" t="s">
        <v>68</v>
      </c>
      <c r="B127" s="460"/>
      <c r="C127" s="460"/>
      <c r="D127" s="460"/>
      <c r="E127" s="460"/>
      <c r="F127" s="460"/>
      <c r="G127" s="460"/>
      <c r="H127" s="460"/>
      <c r="I127" s="460"/>
      <c r="J127" s="460"/>
      <c r="K127" s="460"/>
      <c r="L127" s="460"/>
      <c r="M127" s="460"/>
    </row>
    <row r="128" spans="1:27" ht="59.4" customHeight="1" x14ac:dyDescent="0.25">
      <c r="A128" s="66">
        <v>6</v>
      </c>
      <c r="B128" s="230" t="s">
        <v>198</v>
      </c>
      <c r="C128" s="226" t="s">
        <v>199</v>
      </c>
      <c r="D128" s="406" t="s">
        <v>200</v>
      </c>
      <c r="E128" s="226" t="s">
        <v>168</v>
      </c>
      <c r="F128" s="234">
        <v>18</v>
      </c>
      <c r="G128" s="234">
        <v>18</v>
      </c>
      <c r="H128" s="402">
        <f>G128-F128</f>
        <v>0</v>
      </c>
      <c r="I128" s="402">
        <f t="shared" ref="I128:I129" si="25">G128/F128*100</f>
        <v>100</v>
      </c>
      <c r="J128" s="331">
        <f>(I128+I129)/2</f>
        <v>100</v>
      </c>
      <c r="K128" s="234"/>
      <c r="L128" s="226" t="s">
        <v>454</v>
      </c>
      <c r="M128" s="226" t="s">
        <v>111</v>
      </c>
    </row>
    <row r="129" spans="1:27" ht="27.6" customHeight="1" x14ac:dyDescent="0.25">
      <c r="A129" s="68"/>
      <c r="B129" s="231"/>
      <c r="C129" s="233"/>
      <c r="D129" s="228"/>
      <c r="E129" s="228"/>
      <c r="F129" s="235">
        <v>25</v>
      </c>
      <c r="G129" s="235">
        <v>25</v>
      </c>
      <c r="H129" s="402">
        <f>G129-F129</f>
        <v>0</v>
      </c>
      <c r="I129" s="402">
        <f t="shared" si="25"/>
        <v>100</v>
      </c>
      <c r="J129" s="332"/>
      <c r="K129" s="235"/>
      <c r="L129" s="228" t="s">
        <v>455</v>
      </c>
      <c r="M129" s="228"/>
    </row>
    <row r="130" spans="1:27" ht="15.6" customHeight="1" x14ac:dyDescent="0.25">
      <c r="A130" s="68"/>
      <c r="B130" s="231"/>
      <c r="C130" s="233"/>
      <c r="D130" s="228"/>
      <c r="E130" s="228"/>
      <c r="F130" s="235"/>
      <c r="G130" s="235"/>
      <c r="H130" s="332"/>
      <c r="I130" s="332"/>
      <c r="J130" s="332"/>
      <c r="K130" s="235"/>
      <c r="L130" s="228"/>
      <c r="M130" s="228"/>
    </row>
    <row r="131" spans="1:27" ht="22.8" customHeight="1" x14ac:dyDescent="0.25">
      <c r="A131" s="68"/>
      <c r="B131" s="231"/>
      <c r="C131" s="233"/>
      <c r="D131" s="228"/>
      <c r="E131" s="228"/>
      <c r="F131" s="235"/>
      <c r="G131" s="235"/>
      <c r="H131" s="332"/>
      <c r="I131" s="332"/>
      <c r="J131" s="332"/>
      <c r="K131" s="235"/>
      <c r="L131" s="228"/>
      <c r="M131" s="228"/>
    </row>
    <row r="132" spans="1:27" ht="18.600000000000001" customHeight="1" x14ac:dyDescent="0.25">
      <c r="A132" s="68"/>
      <c r="B132" s="232"/>
      <c r="C132" s="229"/>
      <c r="D132" s="229"/>
      <c r="E132" s="229"/>
      <c r="F132" s="232"/>
      <c r="G132" s="232"/>
      <c r="H132" s="330"/>
      <c r="I132" s="330"/>
      <c r="J132" s="330"/>
      <c r="K132" s="232"/>
      <c r="L132" s="229"/>
      <c r="M132" s="229"/>
    </row>
    <row r="133" spans="1:27" ht="20.25" customHeight="1" x14ac:dyDescent="0.25">
      <c r="A133" s="135"/>
      <c r="B133" s="48"/>
      <c r="C133" s="50" t="s">
        <v>119</v>
      </c>
      <c r="D133" s="49"/>
      <c r="E133" s="49"/>
      <c r="F133" s="50">
        <v>6</v>
      </c>
      <c r="G133" s="50"/>
      <c r="H133" s="50"/>
      <c r="I133" s="50"/>
      <c r="J133" s="50"/>
      <c r="K133" s="50"/>
      <c r="L133" s="127"/>
      <c r="M133" s="127"/>
    </row>
    <row r="134" spans="1:27" ht="27.75" hidden="1" customHeight="1" x14ac:dyDescent="0.25">
      <c r="A134" s="135"/>
      <c r="B134" s="436" t="s">
        <v>120</v>
      </c>
      <c r="C134" s="437"/>
      <c r="D134" s="437"/>
      <c r="E134" s="131"/>
      <c r="F134" s="52">
        <f>F135+F136+F137+F138</f>
        <v>0</v>
      </c>
      <c r="G134" s="52"/>
      <c r="H134" s="52"/>
      <c r="I134" s="52"/>
      <c r="J134" s="52"/>
      <c r="K134" s="52"/>
      <c r="L134" s="127"/>
      <c r="M134" s="127"/>
    </row>
    <row r="135" spans="1:27" ht="20.25" hidden="1" customHeight="1" x14ac:dyDescent="0.25">
      <c r="A135" s="135"/>
      <c r="B135" s="26"/>
      <c r="C135" s="23" t="s">
        <v>121</v>
      </c>
      <c r="D135" s="23" t="s">
        <v>122</v>
      </c>
      <c r="E135" s="23"/>
      <c r="F135" s="50">
        <v>0</v>
      </c>
      <c r="G135" s="50"/>
      <c r="H135" s="50"/>
      <c r="I135" s="50"/>
      <c r="J135" s="50"/>
      <c r="K135" s="50"/>
      <c r="L135" s="127"/>
      <c r="M135" s="127"/>
    </row>
    <row r="136" spans="1:27" ht="20.25" hidden="1" customHeight="1" x14ac:dyDescent="0.25">
      <c r="A136" s="135"/>
      <c r="B136" s="26"/>
      <c r="C136" s="23" t="s">
        <v>123</v>
      </c>
      <c r="D136" s="23" t="s">
        <v>122</v>
      </c>
      <c r="E136" s="23"/>
      <c r="F136" s="50">
        <v>0</v>
      </c>
      <c r="G136" s="50"/>
      <c r="H136" s="50"/>
      <c r="I136" s="50"/>
      <c r="J136" s="50"/>
      <c r="K136" s="50"/>
      <c r="L136" s="127"/>
      <c r="M136" s="127"/>
    </row>
    <row r="137" spans="1:27" ht="17.25" hidden="1" customHeight="1" x14ac:dyDescent="0.25">
      <c r="A137" s="135"/>
      <c r="B137" s="26"/>
      <c r="C137" s="23" t="s">
        <v>124</v>
      </c>
      <c r="D137" s="23" t="s">
        <v>122</v>
      </c>
      <c r="E137" s="23"/>
      <c r="F137" s="50">
        <v>0</v>
      </c>
      <c r="G137" s="50"/>
      <c r="H137" s="50"/>
      <c r="I137" s="50"/>
      <c r="J137" s="50"/>
      <c r="K137" s="50"/>
      <c r="L137" s="127"/>
      <c r="M137" s="127"/>
    </row>
    <row r="138" spans="1:27" ht="19.5" hidden="1" customHeight="1" x14ac:dyDescent="0.25">
      <c r="A138" s="135"/>
      <c r="B138" s="71"/>
      <c r="C138" s="139" t="s">
        <v>125</v>
      </c>
      <c r="D138" s="139" t="s">
        <v>122</v>
      </c>
      <c r="E138" s="139"/>
      <c r="F138" s="72">
        <v>0</v>
      </c>
      <c r="G138" s="72"/>
      <c r="H138" s="72"/>
      <c r="I138" s="72"/>
      <c r="J138" s="72"/>
      <c r="K138" s="72"/>
      <c r="L138" s="132"/>
      <c r="M138" s="132"/>
    </row>
    <row r="139" spans="1:27" ht="12.6" customHeight="1" x14ac:dyDescent="0.25">
      <c r="A139" s="73"/>
      <c r="B139" s="187"/>
      <c r="C139" s="217" t="s">
        <v>429</v>
      </c>
      <c r="D139" s="217">
        <v>1</v>
      </c>
      <c r="E139" s="188"/>
      <c r="F139" s="188"/>
      <c r="G139" s="188"/>
      <c r="H139" s="328"/>
      <c r="I139" s="328"/>
      <c r="J139" s="651"/>
      <c r="K139" s="652"/>
      <c r="L139" s="652"/>
      <c r="M139" s="653"/>
    </row>
    <row r="140" spans="1:27" ht="12.6" customHeight="1" x14ac:dyDescent="0.25">
      <c r="A140" s="73"/>
      <c r="B140" s="189"/>
      <c r="C140" s="217" t="s">
        <v>430</v>
      </c>
      <c r="D140" s="219">
        <v>3</v>
      </c>
      <c r="E140" s="218"/>
      <c r="F140" s="218"/>
      <c r="G140" s="218"/>
      <c r="H140" s="218"/>
      <c r="I140" s="218"/>
      <c r="J140" s="654"/>
      <c r="K140" s="655"/>
      <c r="L140" s="655"/>
      <c r="M140" s="656"/>
    </row>
    <row r="141" spans="1:27" ht="13.2" customHeight="1" x14ac:dyDescent="0.25">
      <c r="A141" s="73"/>
      <c r="B141" s="189"/>
      <c r="C141" s="217" t="s">
        <v>426</v>
      </c>
      <c r="D141" s="220">
        <v>2</v>
      </c>
      <c r="E141" s="190"/>
      <c r="F141" s="190"/>
      <c r="G141" s="190"/>
      <c r="H141" s="329"/>
      <c r="I141" s="329"/>
      <c r="J141" s="654"/>
      <c r="K141" s="655"/>
      <c r="L141" s="655"/>
      <c r="M141" s="656"/>
      <c r="N141" s="54"/>
      <c r="O141" s="54"/>
      <c r="P141" s="54"/>
      <c r="Q141" s="54"/>
      <c r="R141" s="54"/>
      <c r="S141" s="54"/>
      <c r="T141" s="54"/>
      <c r="U141" s="54"/>
      <c r="V141" s="54"/>
      <c r="W141" s="54"/>
      <c r="X141" s="54"/>
      <c r="Y141" s="54"/>
      <c r="Z141" s="54"/>
      <c r="AA141" s="54"/>
    </row>
    <row r="142" spans="1:27" ht="21" customHeight="1" x14ac:dyDescent="0.25">
      <c r="A142" s="248"/>
      <c r="B142" s="632" t="s">
        <v>465</v>
      </c>
      <c r="C142" s="633"/>
      <c r="D142" s="634"/>
      <c r="E142" s="265"/>
      <c r="F142" s="263">
        <f>F143+F144+F145+F146</f>
        <v>43</v>
      </c>
      <c r="G142" s="263">
        <f>G143+G144+G145+G146</f>
        <v>43</v>
      </c>
      <c r="H142" s="402">
        <f t="shared" ref="H142:H146" si="26">G142-F142</f>
        <v>0</v>
      </c>
      <c r="I142" s="413">
        <f t="shared" ref="I142:I146" si="27">G142/F142*100</f>
        <v>100</v>
      </c>
      <c r="J142" s="654"/>
      <c r="K142" s="655"/>
      <c r="L142" s="655"/>
      <c r="M142" s="656"/>
      <c r="N142" s="54"/>
      <c r="O142" s="54"/>
      <c r="P142" s="54"/>
      <c r="Q142" s="54"/>
      <c r="R142" s="54"/>
      <c r="S142" s="54"/>
      <c r="T142" s="54"/>
      <c r="U142" s="54"/>
      <c r="V142" s="54"/>
      <c r="W142" s="54"/>
      <c r="X142" s="54"/>
      <c r="Y142" s="54"/>
      <c r="Z142" s="54"/>
      <c r="AA142" s="54"/>
    </row>
    <row r="143" spans="1:27" ht="13.2" customHeight="1" x14ac:dyDescent="0.25">
      <c r="A143" s="248"/>
      <c r="B143" s="265"/>
      <c r="C143" s="258" t="s">
        <v>462</v>
      </c>
      <c r="D143" s="258" t="s">
        <v>122</v>
      </c>
      <c r="E143" s="265"/>
      <c r="F143" s="262">
        <v>0</v>
      </c>
      <c r="G143" s="262">
        <v>0</v>
      </c>
      <c r="H143" s="402">
        <f t="shared" si="26"/>
        <v>0</v>
      </c>
      <c r="I143" s="413">
        <v>0</v>
      </c>
      <c r="J143" s="654"/>
      <c r="K143" s="655"/>
      <c r="L143" s="655"/>
      <c r="M143" s="656"/>
      <c r="N143" s="54"/>
      <c r="O143" s="54"/>
      <c r="P143" s="54"/>
      <c r="Q143" s="54"/>
      <c r="R143" s="54"/>
      <c r="S143" s="54"/>
      <c r="T143" s="54"/>
      <c r="U143" s="54"/>
      <c r="V143" s="54"/>
      <c r="W143" s="54"/>
      <c r="X143" s="54"/>
      <c r="Y143" s="54"/>
      <c r="Z143" s="54"/>
      <c r="AA143" s="54"/>
    </row>
    <row r="144" spans="1:27" ht="13.2" customHeight="1" x14ac:dyDescent="0.25">
      <c r="A144" s="248"/>
      <c r="B144" s="265"/>
      <c r="C144" s="258" t="s">
        <v>463</v>
      </c>
      <c r="D144" s="258" t="s">
        <v>122</v>
      </c>
      <c r="E144" s="265"/>
      <c r="F144" s="262">
        <v>0</v>
      </c>
      <c r="G144" s="262">
        <v>0</v>
      </c>
      <c r="H144" s="402">
        <f t="shared" si="26"/>
        <v>0</v>
      </c>
      <c r="I144" s="413">
        <v>0</v>
      </c>
      <c r="J144" s="654"/>
      <c r="K144" s="655"/>
      <c r="L144" s="655"/>
      <c r="M144" s="656"/>
      <c r="N144" s="54"/>
      <c r="O144" s="54"/>
      <c r="P144" s="54"/>
      <c r="Q144" s="54"/>
      <c r="R144" s="54"/>
      <c r="S144" s="54"/>
      <c r="T144" s="54"/>
      <c r="U144" s="54"/>
      <c r="V144" s="54"/>
      <c r="W144" s="54"/>
      <c r="X144" s="54"/>
      <c r="Y144" s="54"/>
      <c r="Z144" s="54"/>
      <c r="AA144" s="54"/>
    </row>
    <row r="145" spans="1:27" ht="13.2" customHeight="1" x14ac:dyDescent="0.25">
      <c r="A145" s="248"/>
      <c r="B145" s="265"/>
      <c r="C145" s="258" t="s">
        <v>464</v>
      </c>
      <c r="D145" s="258" t="s">
        <v>122</v>
      </c>
      <c r="E145" s="265"/>
      <c r="F145" s="262">
        <v>0</v>
      </c>
      <c r="G145" s="262">
        <v>0</v>
      </c>
      <c r="H145" s="402">
        <f t="shared" si="26"/>
        <v>0</v>
      </c>
      <c r="I145" s="413">
        <v>0</v>
      </c>
      <c r="J145" s="654"/>
      <c r="K145" s="655"/>
      <c r="L145" s="655"/>
      <c r="M145" s="656"/>
      <c r="N145" s="54"/>
      <c r="O145" s="54"/>
      <c r="P145" s="54"/>
      <c r="Q145" s="54"/>
      <c r="R145" s="54"/>
      <c r="S145" s="54"/>
      <c r="T145" s="54"/>
      <c r="U145" s="54"/>
      <c r="V145" s="54"/>
      <c r="W145" s="54"/>
      <c r="X145" s="54"/>
      <c r="Y145" s="54"/>
      <c r="Z145" s="54"/>
      <c r="AA145" s="54"/>
    </row>
    <row r="146" spans="1:27" ht="13.2" customHeight="1" x14ac:dyDescent="0.25">
      <c r="A146" s="248"/>
      <c r="B146" s="265"/>
      <c r="C146" s="258" t="s">
        <v>125</v>
      </c>
      <c r="D146" s="258" t="s">
        <v>122</v>
      </c>
      <c r="E146" s="265"/>
      <c r="F146" s="262">
        <f>F128+F129</f>
        <v>43</v>
      </c>
      <c r="G146" s="262">
        <f>G128+G129</f>
        <v>43</v>
      </c>
      <c r="H146" s="402">
        <f t="shared" si="26"/>
        <v>0</v>
      </c>
      <c r="I146" s="413">
        <f t="shared" si="27"/>
        <v>100</v>
      </c>
      <c r="J146" s="657"/>
      <c r="K146" s="658"/>
      <c r="L146" s="658"/>
      <c r="M146" s="659"/>
      <c r="N146" s="54"/>
      <c r="O146" s="54"/>
      <c r="P146" s="54"/>
      <c r="Q146" s="54"/>
      <c r="R146" s="54"/>
      <c r="S146" s="54"/>
      <c r="T146" s="54"/>
      <c r="U146" s="54"/>
      <c r="V146" s="54"/>
      <c r="W146" s="54"/>
      <c r="X146" s="54"/>
      <c r="Y146" s="54"/>
      <c r="Z146" s="54"/>
      <c r="AA146" s="54"/>
    </row>
    <row r="147" spans="1:27" s="54" customFormat="1" ht="26.4" customHeight="1" x14ac:dyDescent="0.25">
      <c r="A147" s="62"/>
      <c r="B147" s="503" t="s">
        <v>202</v>
      </c>
      <c r="C147" s="503"/>
      <c r="D147" s="503"/>
      <c r="E147" s="503"/>
      <c r="F147" s="503"/>
      <c r="G147" s="503"/>
      <c r="H147" s="503"/>
      <c r="I147" s="503"/>
      <c r="J147" s="503"/>
      <c r="K147" s="503"/>
      <c r="L147" s="503"/>
      <c r="M147" s="504"/>
      <c r="N147" s="2"/>
      <c r="O147" s="2"/>
      <c r="P147" s="2"/>
      <c r="Q147" s="2"/>
      <c r="R147" s="2"/>
      <c r="S147" s="2"/>
      <c r="T147" s="2"/>
      <c r="U147" s="2"/>
      <c r="V147" s="2"/>
      <c r="W147" s="2"/>
      <c r="X147" s="2"/>
      <c r="Y147" s="2"/>
      <c r="Z147" s="2"/>
      <c r="AA147" s="2"/>
    </row>
    <row r="148" spans="1:27" ht="20.399999999999999" customHeight="1" x14ac:dyDescent="0.25">
      <c r="A148" s="505" t="s">
        <v>85</v>
      </c>
      <c r="B148" s="505"/>
      <c r="C148" s="505"/>
      <c r="D148" s="505"/>
      <c r="E148" s="505"/>
      <c r="F148" s="505"/>
      <c r="G148" s="505"/>
      <c r="H148" s="505"/>
      <c r="I148" s="505"/>
      <c r="J148" s="505"/>
      <c r="K148" s="505"/>
      <c r="L148" s="505"/>
      <c r="M148" s="505"/>
    </row>
    <row r="149" spans="1:27" ht="107.25" customHeight="1" x14ac:dyDescent="0.25">
      <c r="A149" s="134">
        <v>1</v>
      </c>
      <c r="B149" s="129" t="s">
        <v>203</v>
      </c>
      <c r="C149" s="132" t="s">
        <v>204</v>
      </c>
      <c r="D149" s="150" t="s">
        <v>205</v>
      </c>
      <c r="E149" s="138" t="s">
        <v>23</v>
      </c>
      <c r="F149" s="155">
        <v>1</v>
      </c>
      <c r="G149" s="155">
        <v>0</v>
      </c>
      <c r="H149" s="337">
        <f>G149-F149</f>
        <v>-1</v>
      </c>
      <c r="I149" s="337">
        <f>G149/F149*100</f>
        <v>0</v>
      </c>
      <c r="J149" s="337"/>
      <c r="K149" s="155" t="s">
        <v>426</v>
      </c>
      <c r="L149" s="138" t="s">
        <v>206</v>
      </c>
      <c r="M149" s="138" t="s">
        <v>207</v>
      </c>
    </row>
    <row r="150" spans="1:27" ht="17.25" customHeight="1" x14ac:dyDescent="0.25">
      <c r="A150" s="440" t="s">
        <v>34</v>
      </c>
      <c r="B150" s="441"/>
      <c r="C150" s="441"/>
      <c r="D150" s="441"/>
      <c r="E150" s="441"/>
      <c r="F150" s="441"/>
      <c r="G150" s="441"/>
      <c r="H150" s="441"/>
      <c r="I150" s="441"/>
      <c r="J150" s="441"/>
      <c r="K150" s="441"/>
      <c r="L150" s="441"/>
      <c r="M150" s="442"/>
    </row>
    <row r="151" spans="1:27" ht="120" customHeight="1" x14ac:dyDescent="0.25">
      <c r="A151" s="143">
        <v>2</v>
      </c>
      <c r="B151" s="144" t="s">
        <v>208</v>
      </c>
      <c r="C151" s="127" t="s">
        <v>209</v>
      </c>
      <c r="D151" s="75" t="s">
        <v>210</v>
      </c>
      <c r="E151" s="127" t="s">
        <v>23</v>
      </c>
      <c r="F151" s="126">
        <v>1</v>
      </c>
      <c r="G151" s="126">
        <v>0</v>
      </c>
      <c r="H151" s="348">
        <f>G151-F151</f>
        <v>-1</v>
      </c>
      <c r="I151" s="348">
        <f>G151/F151*100</f>
        <v>0</v>
      </c>
      <c r="J151" s="319"/>
      <c r="K151" s="156" t="s">
        <v>420</v>
      </c>
      <c r="L151" s="76" t="s">
        <v>419</v>
      </c>
      <c r="M151" s="132" t="s">
        <v>212</v>
      </c>
    </row>
    <row r="152" spans="1:27" ht="141" customHeight="1" x14ac:dyDescent="0.25">
      <c r="A152" s="143">
        <v>3</v>
      </c>
      <c r="B152" s="432" t="s">
        <v>213</v>
      </c>
      <c r="C152" s="438" t="s">
        <v>214</v>
      </c>
      <c r="D152" s="127" t="s">
        <v>215</v>
      </c>
      <c r="E152" s="127" t="s">
        <v>23</v>
      </c>
      <c r="F152" s="127">
        <v>1</v>
      </c>
      <c r="G152" s="127">
        <v>0</v>
      </c>
      <c r="H152" s="395">
        <f t="shared" ref="H152:H153" si="28">G152-F152</f>
        <v>-1</v>
      </c>
      <c r="I152" s="395">
        <f t="shared" ref="I152:I153" si="29">G152/F152*100</f>
        <v>0</v>
      </c>
      <c r="J152" s="438">
        <f>(I152+I153)/2</f>
        <v>0</v>
      </c>
      <c r="K152" s="127"/>
      <c r="L152" s="174" t="s">
        <v>436</v>
      </c>
      <c r="M152" s="23" t="s">
        <v>217</v>
      </c>
    </row>
    <row r="153" spans="1:27" ht="92.4" customHeight="1" x14ac:dyDescent="0.25">
      <c r="A153" s="143">
        <v>4</v>
      </c>
      <c r="B153" s="433"/>
      <c r="C153" s="439"/>
      <c r="D153" s="133" t="s">
        <v>218</v>
      </c>
      <c r="E153" s="137" t="s">
        <v>23</v>
      </c>
      <c r="F153" s="137">
        <v>1</v>
      </c>
      <c r="G153" s="137">
        <v>0</v>
      </c>
      <c r="H153" s="398">
        <f t="shared" si="28"/>
        <v>-1</v>
      </c>
      <c r="I153" s="398">
        <f t="shared" si="29"/>
        <v>0</v>
      </c>
      <c r="J153" s="439"/>
      <c r="K153" s="137"/>
      <c r="L153" s="183" t="s">
        <v>219</v>
      </c>
      <c r="M153" s="409" t="s">
        <v>220</v>
      </c>
    </row>
    <row r="154" spans="1:27" ht="144.6" customHeight="1" x14ac:dyDescent="0.25">
      <c r="A154" s="143">
        <v>5</v>
      </c>
      <c r="B154" s="432" t="s">
        <v>221</v>
      </c>
      <c r="C154" s="438" t="s">
        <v>222</v>
      </c>
      <c r="D154" s="127" t="s">
        <v>223</v>
      </c>
      <c r="E154" s="75" t="s">
        <v>23</v>
      </c>
      <c r="F154" s="127">
        <v>1</v>
      </c>
      <c r="G154" s="127">
        <v>1</v>
      </c>
      <c r="H154" s="320">
        <f>G154-F154</f>
        <v>0</v>
      </c>
      <c r="I154" s="320">
        <f>G154/F154*100</f>
        <v>100</v>
      </c>
      <c r="J154" s="320"/>
      <c r="K154" s="127"/>
      <c r="L154" s="127"/>
      <c r="M154" s="132" t="s">
        <v>225</v>
      </c>
    </row>
    <row r="155" spans="1:27" ht="147" customHeight="1" x14ac:dyDescent="0.25">
      <c r="A155" s="143">
        <v>6</v>
      </c>
      <c r="B155" s="446"/>
      <c r="C155" s="450"/>
      <c r="D155" s="386" t="s">
        <v>226</v>
      </c>
      <c r="E155" s="75" t="s">
        <v>23</v>
      </c>
      <c r="F155" s="127">
        <v>1</v>
      </c>
      <c r="G155" s="132">
        <v>0</v>
      </c>
      <c r="H155" s="403">
        <f>G155-F155</f>
        <v>-1</v>
      </c>
      <c r="I155" s="403">
        <f>G155/F155*100</f>
        <v>0</v>
      </c>
      <c r="J155" s="321"/>
      <c r="K155" s="132"/>
      <c r="L155" s="182" t="s">
        <v>227</v>
      </c>
      <c r="M155" s="405" t="s">
        <v>516</v>
      </c>
    </row>
    <row r="156" spans="1:27" ht="105.75" customHeight="1" x14ac:dyDescent="0.25">
      <c r="A156" s="143">
        <v>7</v>
      </c>
      <c r="B156" s="433"/>
      <c r="C156" s="439"/>
      <c r="D156" s="127" t="s">
        <v>229</v>
      </c>
      <c r="E156" s="75" t="s">
        <v>23</v>
      </c>
      <c r="F156" s="127">
        <v>1</v>
      </c>
      <c r="G156" s="127">
        <v>1</v>
      </c>
      <c r="H156" s="346">
        <f>G156-F156</f>
        <v>0</v>
      </c>
      <c r="I156" s="346">
        <f>G156/F156*100</f>
        <v>100</v>
      </c>
      <c r="J156" s="320"/>
      <c r="K156" s="127"/>
      <c r="L156" s="23" t="s">
        <v>437</v>
      </c>
      <c r="M156" s="178" t="s">
        <v>231</v>
      </c>
    </row>
    <row r="157" spans="1:27" ht="142.80000000000001" customHeight="1" x14ac:dyDescent="0.25">
      <c r="A157" s="143">
        <v>8</v>
      </c>
      <c r="B157" s="144" t="s">
        <v>221</v>
      </c>
      <c r="C157" s="127" t="s">
        <v>232</v>
      </c>
      <c r="D157" s="127" t="s">
        <v>233</v>
      </c>
      <c r="E157" s="75" t="s">
        <v>23</v>
      </c>
      <c r="F157" s="132">
        <v>1</v>
      </c>
      <c r="G157" s="132">
        <v>0</v>
      </c>
      <c r="H157" s="346">
        <f>G157-F157</f>
        <v>-1</v>
      </c>
      <c r="I157" s="346">
        <f>G157/F157*100</f>
        <v>0</v>
      </c>
      <c r="J157" s="321"/>
      <c r="K157" s="132" t="s">
        <v>438</v>
      </c>
      <c r="L157" s="127" t="s">
        <v>234</v>
      </c>
      <c r="M157" s="127" t="s">
        <v>235</v>
      </c>
    </row>
    <row r="158" spans="1:27" ht="21.75" customHeight="1" x14ac:dyDescent="0.25">
      <c r="A158" s="440" t="s">
        <v>68</v>
      </c>
      <c r="B158" s="441"/>
      <c r="C158" s="441"/>
      <c r="D158" s="441"/>
      <c r="E158" s="441"/>
      <c r="F158" s="441"/>
      <c r="G158" s="441"/>
      <c r="H158" s="441"/>
      <c r="I158" s="441"/>
      <c r="J158" s="441"/>
      <c r="K158" s="441"/>
      <c r="L158" s="441"/>
      <c r="M158" s="442"/>
    </row>
    <row r="159" spans="1:27" ht="144.75" customHeight="1" x14ac:dyDescent="0.25">
      <c r="A159" s="143">
        <v>9</v>
      </c>
      <c r="B159" s="144" t="s">
        <v>221</v>
      </c>
      <c r="C159" s="132" t="s">
        <v>236</v>
      </c>
      <c r="D159" s="80" t="s">
        <v>237</v>
      </c>
      <c r="E159" s="80" t="s">
        <v>23</v>
      </c>
      <c r="F159" s="132">
        <v>1</v>
      </c>
      <c r="G159" s="132">
        <v>1</v>
      </c>
      <c r="H159" s="321">
        <f>G159-F159</f>
        <v>0</v>
      </c>
      <c r="I159" s="321">
        <f>G159/F159*100</f>
        <v>100</v>
      </c>
      <c r="J159" s="321"/>
      <c r="K159" s="132"/>
      <c r="L159" s="132" t="s">
        <v>486</v>
      </c>
      <c r="M159" s="132" t="s">
        <v>239</v>
      </c>
    </row>
    <row r="160" spans="1:27" ht="30.6" customHeight="1" x14ac:dyDescent="0.25">
      <c r="A160" s="443"/>
      <c r="B160" s="144"/>
      <c r="C160" s="161" t="s">
        <v>119</v>
      </c>
      <c r="D160" s="80"/>
      <c r="E160" s="80"/>
      <c r="F160" s="161">
        <v>9</v>
      </c>
      <c r="G160" s="132"/>
      <c r="H160" s="321"/>
      <c r="I160" s="321"/>
      <c r="J160" s="321"/>
      <c r="K160" s="132"/>
      <c r="L160" s="661"/>
      <c r="M160" s="662"/>
    </row>
    <row r="161" spans="1:13" ht="18" customHeight="1" x14ac:dyDescent="0.25">
      <c r="A161" s="444"/>
      <c r="B161" s="186"/>
      <c r="C161" s="217" t="s">
        <v>429</v>
      </c>
      <c r="D161" s="221">
        <v>3</v>
      </c>
      <c r="E161" s="80"/>
      <c r="F161" s="180"/>
      <c r="G161" s="180"/>
      <c r="H161" s="321"/>
      <c r="I161" s="321"/>
      <c r="J161" s="321"/>
      <c r="K161" s="180"/>
      <c r="L161" s="663"/>
      <c r="M161" s="664"/>
    </row>
    <row r="162" spans="1:13" ht="16.2" customHeight="1" x14ac:dyDescent="0.25">
      <c r="A162" s="444"/>
      <c r="B162" s="186"/>
      <c r="C162" s="217" t="s">
        <v>430</v>
      </c>
      <c r="D162" s="221">
        <v>0</v>
      </c>
      <c r="E162" s="80"/>
      <c r="F162" s="180"/>
      <c r="G162" s="180"/>
      <c r="H162" s="321"/>
      <c r="I162" s="321"/>
      <c r="J162" s="321"/>
      <c r="K162" s="180"/>
      <c r="L162" s="663"/>
      <c r="M162" s="664"/>
    </row>
    <row r="163" spans="1:13" ht="15" customHeight="1" x14ac:dyDescent="0.25">
      <c r="A163" s="444"/>
      <c r="B163" s="186"/>
      <c r="C163" s="217" t="s">
        <v>426</v>
      </c>
      <c r="D163" s="221">
        <v>6</v>
      </c>
      <c r="E163" s="80"/>
      <c r="F163" s="180"/>
      <c r="G163" s="180"/>
      <c r="H163" s="321"/>
      <c r="I163" s="321"/>
      <c r="J163" s="321"/>
      <c r="K163" s="180"/>
      <c r="L163" s="663"/>
      <c r="M163" s="664"/>
    </row>
    <row r="164" spans="1:13" ht="19.2" customHeight="1" x14ac:dyDescent="0.25">
      <c r="A164" s="444"/>
      <c r="B164" s="472" t="s">
        <v>120</v>
      </c>
      <c r="C164" s="473"/>
      <c r="D164" s="474"/>
      <c r="E164" s="268"/>
      <c r="F164" s="269">
        <v>0</v>
      </c>
      <c r="G164" s="269">
        <v>0</v>
      </c>
      <c r="H164" s="668" t="s">
        <v>531</v>
      </c>
      <c r="I164" s="669"/>
      <c r="J164" s="669"/>
      <c r="K164" s="670"/>
      <c r="L164" s="663"/>
      <c r="M164" s="664"/>
    </row>
    <row r="165" spans="1:13" ht="16.8" customHeight="1" x14ac:dyDescent="0.25">
      <c r="A165" s="444"/>
      <c r="B165" s="144"/>
      <c r="C165" s="50" t="s">
        <v>121</v>
      </c>
      <c r="D165" s="50" t="s">
        <v>122</v>
      </c>
      <c r="E165" s="80"/>
      <c r="F165" s="249">
        <v>0</v>
      </c>
      <c r="G165" s="249">
        <v>0</v>
      </c>
      <c r="H165" s="338"/>
      <c r="I165" s="338"/>
      <c r="J165" s="338"/>
      <c r="K165" s="132"/>
      <c r="L165" s="663"/>
      <c r="M165" s="664"/>
    </row>
    <row r="166" spans="1:13" ht="15" customHeight="1" x14ac:dyDescent="0.25">
      <c r="A166" s="444"/>
      <c r="B166" s="144"/>
      <c r="C166" s="50" t="s">
        <v>123</v>
      </c>
      <c r="D166" s="50" t="s">
        <v>122</v>
      </c>
      <c r="E166" s="80"/>
      <c r="F166" s="249">
        <v>0</v>
      </c>
      <c r="G166" s="249">
        <v>0</v>
      </c>
      <c r="H166" s="338"/>
      <c r="I166" s="338"/>
      <c r="J166" s="338"/>
      <c r="K166" s="132"/>
      <c r="L166" s="663"/>
      <c r="M166" s="664"/>
    </row>
    <row r="167" spans="1:13" ht="14.4" customHeight="1" x14ac:dyDescent="0.25">
      <c r="A167" s="444"/>
      <c r="B167" s="144"/>
      <c r="C167" s="50" t="s">
        <v>124</v>
      </c>
      <c r="D167" s="50" t="s">
        <v>122</v>
      </c>
      <c r="E167" s="80"/>
      <c r="F167" s="249">
        <v>0</v>
      </c>
      <c r="G167" s="249">
        <v>0</v>
      </c>
      <c r="H167" s="338"/>
      <c r="I167" s="338"/>
      <c r="J167" s="338"/>
      <c r="K167" s="132"/>
      <c r="L167" s="663"/>
      <c r="M167" s="664"/>
    </row>
    <row r="168" spans="1:13" ht="15.6" customHeight="1" x14ac:dyDescent="0.25">
      <c r="A168" s="444"/>
      <c r="B168" s="144"/>
      <c r="C168" s="72" t="s">
        <v>125</v>
      </c>
      <c r="D168" s="72" t="s">
        <v>122</v>
      </c>
      <c r="E168" s="80"/>
      <c r="F168" s="249">
        <v>0</v>
      </c>
      <c r="G168" s="249">
        <v>0</v>
      </c>
      <c r="H168" s="338"/>
      <c r="I168" s="338"/>
      <c r="J168" s="338"/>
      <c r="K168" s="132"/>
      <c r="L168" s="665"/>
      <c r="M168" s="666"/>
    </row>
    <row r="169" spans="1:13" ht="14.4" customHeight="1" x14ac:dyDescent="0.25">
      <c r="A169" s="444"/>
      <c r="B169" s="467"/>
      <c r="C169" s="491"/>
      <c r="D169" s="491"/>
      <c r="E169" s="491"/>
      <c r="F169" s="491"/>
      <c r="G169" s="491"/>
      <c r="H169" s="491"/>
      <c r="I169" s="491"/>
      <c r="J169" s="491"/>
      <c r="K169" s="491"/>
      <c r="L169" s="491"/>
      <c r="M169" s="492"/>
    </row>
    <row r="170" spans="1:13" ht="9.6" customHeight="1" x14ac:dyDescent="0.25">
      <c r="A170" s="444"/>
      <c r="B170" s="493"/>
      <c r="C170" s="493"/>
      <c r="D170" s="493"/>
      <c r="E170" s="493"/>
      <c r="F170" s="493"/>
      <c r="G170" s="493"/>
      <c r="H170" s="493"/>
      <c r="I170" s="493"/>
      <c r="J170" s="493"/>
      <c r="K170" s="493"/>
      <c r="L170" s="493"/>
      <c r="M170" s="493"/>
    </row>
    <row r="171" spans="1:13" ht="7.2" customHeight="1" x14ac:dyDescent="0.25">
      <c r="A171" s="445"/>
      <c r="B171" s="494"/>
      <c r="C171" s="491"/>
      <c r="D171" s="491"/>
      <c r="E171" s="491"/>
      <c r="F171" s="491"/>
      <c r="G171" s="491"/>
      <c r="H171" s="491"/>
      <c r="I171" s="491"/>
      <c r="J171" s="491"/>
      <c r="K171" s="491"/>
      <c r="L171" s="491"/>
      <c r="M171" s="492"/>
    </row>
    <row r="172" spans="1:13" ht="25.5" customHeight="1" x14ac:dyDescent="0.25">
      <c r="A172" s="143"/>
      <c r="B172" s="461" t="s">
        <v>240</v>
      </c>
      <c r="C172" s="462"/>
      <c r="D172" s="462"/>
      <c r="E172" s="462"/>
      <c r="F172" s="462"/>
      <c r="G172" s="462"/>
      <c r="H172" s="462"/>
      <c r="I172" s="462"/>
      <c r="J172" s="462"/>
      <c r="K172" s="462"/>
      <c r="L172" s="462"/>
      <c r="M172" s="463"/>
    </row>
    <row r="173" spans="1:13" ht="115.2" customHeight="1" x14ac:dyDescent="0.25">
      <c r="A173" s="135">
        <v>1</v>
      </c>
      <c r="B173" s="8" t="s">
        <v>241</v>
      </c>
      <c r="C173" s="132" t="s">
        <v>242</v>
      </c>
      <c r="D173" s="132" t="s">
        <v>243</v>
      </c>
      <c r="E173" s="132" t="s">
        <v>23</v>
      </c>
      <c r="F173" s="132">
        <v>1</v>
      </c>
      <c r="G173" s="132">
        <v>0</v>
      </c>
      <c r="H173" s="321">
        <f>G173-F173</f>
        <v>-1</v>
      </c>
      <c r="I173" s="321">
        <f>G173/F173*100</f>
        <v>0</v>
      </c>
      <c r="J173" s="321"/>
      <c r="K173" s="132" t="s">
        <v>421</v>
      </c>
      <c r="L173" s="132"/>
      <c r="M173" s="132" t="s">
        <v>245</v>
      </c>
    </row>
    <row r="174" spans="1:13" ht="40.5" customHeight="1" x14ac:dyDescent="0.25">
      <c r="A174" s="443">
        <v>2</v>
      </c>
      <c r="B174" s="482" t="s">
        <v>246</v>
      </c>
      <c r="C174" s="485" t="s">
        <v>247</v>
      </c>
      <c r="D174" s="485" t="s">
        <v>248</v>
      </c>
      <c r="E174" s="83" t="s">
        <v>15</v>
      </c>
      <c r="F174" s="298">
        <v>2430.8960000000002</v>
      </c>
      <c r="G174" s="299">
        <v>2430.8960000000002</v>
      </c>
      <c r="H174" s="347">
        <f t="shared" ref="H174:H200" si="30">G174-F174</f>
        <v>0</v>
      </c>
      <c r="I174" s="347">
        <f t="shared" ref="I174:I200" si="31">G174/F174*100</f>
        <v>100</v>
      </c>
      <c r="J174" s="609">
        <f>(I174+I176)/2</f>
        <v>100</v>
      </c>
      <c r="K174" s="145"/>
      <c r="L174" s="485" t="s">
        <v>427</v>
      </c>
      <c r="M174" s="485" t="s">
        <v>251</v>
      </c>
    </row>
    <row r="175" spans="1:13" ht="54.75" customHeight="1" x14ac:dyDescent="0.25">
      <c r="A175" s="444"/>
      <c r="B175" s="483"/>
      <c r="C175" s="486"/>
      <c r="D175" s="486"/>
      <c r="E175" s="83" t="s">
        <v>19</v>
      </c>
      <c r="F175" s="281"/>
      <c r="G175" s="298">
        <v>0</v>
      </c>
      <c r="H175" s="347">
        <f t="shared" si="30"/>
        <v>0</v>
      </c>
      <c r="I175" s="347">
        <v>0</v>
      </c>
      <c r="J175" s="610"/>
      <c r="K175" s="146"/>
      <c r="L175" s="486"/>
      <c r="M175" s="486"/>
    </row>
    <row r="176" spans="1:13" ht="84" customHeight="1" x14ac:dyDescent="0.25">
      <c r="A176" s="445"/>
      <c r="B176" s="484"/>
      <c r="C176" s="487"/>
      <c r="D176" s="487"/>
      <c r="E176" s="83" t="s">
        <v>33</v>
      </c>
      <c r="F176" s="298">
        <v>304.89999999999998</v>
      </c>
      <c r="G176" s="298">
        <v>304.89999999999998</v>
      </c>
      <c r="H176" s="347">
        <f t="shared" si="30"/>
        <v>0</v>
      </c>
      <c r="I176" s="347">
        <f t="shared" si="31"/>
        <v>100</v>
      </c>
      <c r="J176" s="611"/>
      <c r="K176" s="147"/>
      <c r="L176" s="487"/>
      <c r="M176" s="487"/>
    </row>
    <row r="177" spans="1:13" ht="158.4" customHeight="1" x14ac:dyDescent="0.25">
      <c r="A177" s="143">
        <v>3</v>
      </c>
      <c r="B177" s="87" t="s">
        <v>253</v>
      </c>
      <c r="C177" s="127" t="s">
        <v>254</v>
      </c>
      <c r="D177" s="83" t="s">
        <v>255</v>
      </c>
      <c r="E177" s="88" t="s">
        <v>23</v>
      </c>
      <c r="F177" s="300">
        <v>200</v>
      </c>
      <c r="G177" s="300">
        <v>50</v>
      </c>
      <c r="H177" s="347">
        <f t="shared" si="30"/>
        <v>-150</v>
      </c>
      <c r="I177" s="347">
        <f t="shared" si="31"/>
        <v>25</v>
      </c>
      <c r="J177" s="300"/>
      <c r="K177" s="89"/>
      <c r="L177" s="127" t="s">
        <v>487</v>
      </c>
      <c r="M177" s="127" t="s">
        <v>439</v>
      </c>
    </row>
    <row r="178" spans="1:13" ht="20.25" customHeight="1" x14ac:dyDescent="0.25">
      <c r="A178" s="143"/>
      <c r="B178" s="478" t="s">
        <v>68</v>
      </c>
      <c r="C178" s="479"/>
      <c r="D178" s="479"/>
      <c r="E178" s="479"/>
      <c r="F178" s="479"/>
      <c r="G178" s="479"/>
      <c r="H178" s="479"/>
      <c r="I178" s="479"/>
      <c r="J178" s="479"/>
      <c r="K178" s="479"/>
      <c r="L178" s="479"/>
      <c r="M178" s="480"/>
    </row>
    <row r="179" spans="1:13" ht="33" customHeight="1" x14ac:dyDescent="0.25">
      <c r="A179" s="477">
        <v>4</v>
      </c>
      <c r="B179" s="607" t="s">
        <v>259</v>
      </c>
      <c r="C179" s="608" t="s">
        <v>260</v>
      </c>
      <c r="D179" s="608" t="s">
        <v>261</v>
      </c>
      <c r="E179" s="272" t="s">
        <v>31</v>
      </c>
      <c r="F179" s="272">
        <v>2270</v>
      </c>
      <c r="G179" s="272">
        <v>2243.29</v>
      </c>
      <c r="H179" s="361">
        <f t="shared" si="30"/>
        <v>-26.710000000000036</v>
      </c>
      <c r="I179" s="365">
        <f t="shared" si="31"/>
        <v>98.823348017621143</v>
      </c>
      <c r="J179" s="612">
        <f>(I179+I180)/2</f>
        <v>100.92211883554933</v>
      </c>
      <c r="K179" s="549"/>
      <c r="L179" s="608" t="s">
        <v>533</v>
      </c>
      <c r="M179" s="608" t="s">
        <v>263</v>
      </c>
    </row>
    <row r="180" spans="1:13" ht="57" customHeight="1" x14ac:dyDescent="0.25">
      <c r="A180" s="477"/>
      <c r="B180" s="607"/>
      <c r="C180" s="608"/>
      <c r="D180" s="608"/>
      <c r="E180" s="272" t="s">
        <v>33</v>
      </c>
      <c r="F180" s="272">
        <v>508.625</v>
      </c>
      <c r="G180" s="272">
        <v>523.99</v>
      </c>
      <c r="H180" s="361">
        <f t="shared" si="30"/>
        <v>15.365000000000009</v>
      </c>
      <c r="I180" s="365">
        <f t="shared" si="31"/>
        <v>103.02088965347751</v>
      </c>
      <c r="J180" s="613"/>
      <c r="K180" s="550"/>
      <c r="L180" s="608"/>
      <c r="M180" s="608"/>
    </row>
    <row r="181" spans="1:13" ht="40.799999999999997" customHeight="1" x14ac:dyDescent="0.25">
      <c r="A181" s="443">
        <v>5</v>
      </c>
      <c r="B181" s="592" t="s">
        <v>264</v>
      </c>
      <c r="C181" s="549" t="s">
        <v>265</v>
      </c>
      <c r="D181" s="549" t="s">
        <v>266</v>
      </c>
      <c r="E181" s="272" t="s">
        <v>81</v>
      </c>
      <c r="F181" s="272">
        <v>486</v>
      </c>
      <c r="G181" s="274">
        <v>486</v>
      </c>
      <c r="H181" s="361">
        <f t="shared" si="30"/>
        <v>0</v>
      </c>
      <c r="I181" s="361">
        <f t="shared" si="31"/>
        <v>100</v>
      </c>
      <c r="J181" s="340">
        <f>(I181+I182+I183)/3</f>
        <v>96.119420989143535</v>
      </c>
      <c r="K181" s="274" t="s">
        <v>495</v>
      </c>
      <c r="L181" s="549" t="s">
        <v>489</v>
      </c>
      <c r="M181" s="549" t="s">
        <v>268</v>
      </c>
    </row>
    <row r="182" spans="1:13" ht="31.5" customHeight="1" x14ac:dyDescent="0.25">
      <c r="A182" s="444"/>
      <c r="B182" s="593"/>
      <c r="C182" s="596"/>
      <c r="D182" s="596"/>
      <c r="E182" s="272" t="s">
        <v>31</v>
      </c>
      <c r="F182" s="272">
        <v>829</v>
      </c>
      <c r="G182" s="368">
        <v>732.49</v>
      </c>
      <c r="H182" s="361">
        <f t="shared" si="30"/>
        <v>-96.509999999999991</v>
      </c>
      <c r="I182" s="365">
        <f t="shared" si="31"/>
        <v>88.358262967430647</v>
      </c>
      <c r="J182" s="341"/>
      <c r="K182" s="275"/>
      <c r="L182" s="596"/>
      <c r="M182" s="596"/>
    </row>
    <row r="183" spans="1:13" ht="31.5" customHeight="1" x14ac:dyDescent="0.25">
      <c r="A183" s="445"/>
      <c r="B183" s="593"/>
      <c r="C183" s="596"/>
      <c r="D183" s="550"/>
      <c r="E183" s="272" t="s">
        <v>269</v>
      </c>
      <c r="F183" s="272">
        <v>164.94900000000001</v>
      </c>
      <c r="G183" s="372">
        <v>164.94900000000001</v>
      </c>
      <c r="H183" s="361">
        <f t="shared" si="30"/>
        <v>0</v>
      </c>
      <c r="I183" s="361">
        <f t="shared" si="31"/>
        <v>100</v>
      </c>
      <c r="J183" s="342"/>
      <c r="K183" s="276"/>
      <c r="L183" s="550"/>
      <c r="M183" s="550"/>
    </row>
    <row r="184" spans="1:13" ht="39" customHeight="1" x14ac:dyDescent="0.25">
      <c r="A184" s="477">
        <v>6</v>
      </c>
      <c r="B184" s="593"/>
      <c r="C184" s="596"/>
      <c r="D184" s="549" t="s">
        <v>270</v>
      </c>
      <c r="E184" s="272" t="s">
        <v>42</v>
      </c>
      <c r="F184" s="272">
        <v>190</v>
      </c>
      <c r="G184" s="274">
        <v>190</v>
      </c>
      <c r="H184" s="361">
        <f t="shared" si="30"/>
        <v>0</v>
      </c>
      <c r="I184" s="361">
        <f t="shared" si="31"/>
        <v>100</v>
      </c>
      <c r="J184" s="340">
        <f>(I184+I185+I186)/3</f>
        <v>92.879127725856691</v>
      </c>
      <c r="K184" s="274" t="s">
        <v>492</v>
      </c>
      <c r="L184" s="549" t="s">
        <v>490</v>
      </c>
      <c r="M184" s="549" t="s">
        <v>268</v>
      </c>
    </row>
    <row r="185" spans="1:13" ht="28.5" customHeight="1" x14ac:dyDescent="0.25">
      <c r="A185" s="477"/>
      <c r="B185" s="593"/>
      <c r="C185" s="596"/>
      <c r="D185" s="596"/>
      <c r="E185" s="272" t="s">
        <v>31</v>
      </c>
      <c r="F185" s="272">
        <v>321</v>
      </c>
      <c r="G185" s="372">
        <v>252.42599999999999</v>
      </c>
      <c r="H185" s="361">
        <f t="shared" si="30"/>
        <v>-68.574000000000012</v>
      </c>
      <c r="I185" s="365">
        <f t="shared" si="31"/>
        <v>78.637383177570086</v>
      </c>
      <c r="J185" s="341"/>
      <c r="K185" s="275"/>
      <c r="L185" s="596"/>
      <c r="M185" s="596"/>
    </row>
    <row r="186" spans="1:13" ht="29.25" customHeight="1" x14ac:dyDescent="0.25">
      <c r="A186" s="477"/>
      <c r="B186" s="593"/>
      <c r="C186" s="596"/>
      <c r="D186" s="596"/>
      <c r="E186" s="549" t="s">
        <v>272</v>
      </c>
      <c r="F186" s="605">
        <v>56.844000000000001</v>
      </c>
      <c r="G186" s="371">
        <v>56.844000000000001</v>
      </c>
      <c r="H186" s="361">
        <f t="shared" si="30"/>
        <v>0</v>
      </c>
      <c r="I186" s="361">
        <f t="shared" si="31"/>
        <v>100</v>
      </c>
      <c r="J186" s="277"/>
      <c r="K186" s="277"/>
      <c r="L186" s="596"/>
      <c r="M186" s="550"/>
    </row>
    <row r="187" spans="1:13" ht="45" hidden="1" customHeight="1" x14ac:dyDescent="0.25">
      <c r="A187" s="135"/>
      <c r="B187" s="593"/>
      <c r="C187" s="596"/>
      <c r="D187" s="596"/>
      <c r="E187" s="603"/>
      <c r="F187" s="603"/>
      <c r="G187" s="278"/>
      <c r="H187" s="361">
        <f t="shared" si="30"/>
        <v>0</v>
      </c>
      <c r="I187" s="361" t="e">
        <f t="shared" si="31"/>
        <v>#DIV/0!</v>
      </c>
      <c r="J187" s="344"/>
      <c r="K187" s="278"/>
      <c r="L187" s="596"/>
      <c r="M187" s="279"/>
    </row>
    <row r="188" spans="1:13" ht="78" hidden="1" customHeight="1" x14ac:dyDescent="0.25">
      <c r="A188" s="135"/>
      <c r="B188" s="593"/>
      <c r="C188" s="596"/>
      <c r="D188" s="550"/>
      <c r="E188" s="604"/>
      <c r="F188" s="606"/>
      <c r="G188" s="280"/>
      <c r="H188" s="361">
        <f t="shared" si="30"/>
        <v>0</v>
      </c>
      <c r="I188" s="361" t="e">
        <f t="shared" si="31"/>
        <v>#DIV/0!</v>
      </c>
      <c r="J188" s="345"/>
      <c r="K188" s="280"/>
      <c r="L188" s="550"/>
      <c r="M188" s="279"/>
    </row>
    <row r="189" spans="1:13" ht="29.25" customHeight="1" x14ac:dyDescent="0.25">
      <c r="A189" s="443">
        <v>7</v>
      </c>
      <c r="B189" s="593"/>
      <c r="C189" s="596"/>
      <c r="D189" s="549" t="s">
        <v>273</v>
      </c>
      <c r="E189" s="272" t="s">
        <v>274</v>
      </c>
      <c r="F189" s="272">
        <v>350</v>
      </c>
      <c r="G189" s="272">
        <v>350</v>
      </c>
      <c r="H189" s="361">
        <f t="shared" si="30"/>
        <v>0</v>
      </c>
      <c r="I189" s="361">
        <f t="shared" si="31"/>
        <v>100</v>
      </c>
      <c r="J189" s="340">
        <f>(I189+I190+I191)/3</f>
        <v>95.471325865239919</v>
      </c>
      <c r="K189" s="274"/>
      <c r="L189" s="549" t="s">
        <v>271</v>
      </c>
      <c r="M189" s="549" t="s">
        <v>268</v>
      </c>
    </row>
    <row r="190" spans="1:13" ht="28.8" customHeight="1" x14ac:dyDescent="0.25">
      <c r="A190" s="444"/>
      <c r="B190" s="593"/>
      <c r="C190" s="596"/>
      <c r="D190" s="596"/>
      <c r="E190" s="272" t="s">
        <v>19</v>
      </c>
      <c r="F190" s="272">
        <v>598.1</v>
      </c>
      <c r="G190" s="272">
        <v>516.84199999999998</v>
      </c>
      <c r="H190" s="361">
        <f t="shared" si="30"/>
        <v>-81.258000000000038</v>
      </c>
      <c r="I190" s="365">
        <f t="shared" si="31"/>
        <v>86.413977595719771</v>
      </c>
      <c r="J190" s="341"/>
      <c r="K190" s="275"/>
      <c r="L190" s="603"/>
      <c r="M190" s="596"/>
    </row>
    <row r="191" spans="1:13" ht="30" customHeight="1" x14ac:dyDescent="0.25">
      <c r="A191" s="445"/>
      <c r="B191" s="594"/>
      <c r="C191" s="550"/>
      <c r="D191" s="550"/>
      <c r="E191" s="272" t="s">
        <v>33</v>
      </c>
      <c r="F191" s="272">
        <v>172.78399999999999</v>
      </c>
      <c r="G191" s="272">
        <v>172.78399999999999</v>
      </c>
      <c r="H191" s="361">
        <f t="shared" si="30"/>
        <v>0</v>
      </c>
      <c r="I191" s="361">
        <f t="shared" si="31"/>
        <v>100</v>
      </c>
      <c r="J191" s="342"/>
      <c r="K191" s="276"/>
      <c r="L191" s="606"/>
      <c r="M191" s="550"/>
    </row>
    <row r="192" spans="1:13" ht="33.6" customHeight="1" x14ac:dyDescent="0.25">
      <c r="A192" s="443">
        <v>8</v>
      </c>
      <c r="B192" s="592" t="s">
        <v>275</v>
      </c>
      <c r="C192" s="551" t="s">
        <v>276</v>
      </c>
      <c r="D192" s="551" t="s">
        <v>277</v>
      </c>
      <c r="E192" s="281" t="s">
        <v>15</v>
      </c>
      <c r="F192" s="273">
        <v>2430</v>
      </c>
      <c r="G192" s="273">
        <v>2430</v>
      </c>
      <c r="H192" s="361">
        <f t="shared" si="30"/>
        <v>0</v>
      </c>
      <c r="I192" s="361">
        <f t="shared" si="31"/>
        <v>100</v>
      </c>
      <c r="J192" s="282">
        <f>(I192+I193+I194)/3</f>
        <v>100</v>
      </c>
      <c r="K192" s="282"/>
      <c r="L192" s="551" t="s">
        <v>491</v>
      </c>
      <c r="M192" s="551" t="s">
        <v>279</v>
      </c>
    </row>
    <row r="193" spans="1:13" ht="31.8" customHeight="1" x14ac:dyDescent="0.25">
      <c r="A193" s="444"/>
      <c r="B193" s="593"/>
      <c r="C193" s="555"/>
      <c r="D193" s="555"/>
      <c r="E193" s="281" t="s">
        <v>19</v>
      </c>
      <c r="F193" s="272">
        <v>5265</v>
      </c>
      <c r="G193" s="272">
        <v>5265</v>
      </c>
      <c r="H193" s="361">
        <f t="shared" si="30"/>
        <v>0</v>
      </c>
      <c r="I193" s="365">
        <f t="shared" si="31"/>
        <v>100</v>
      </c>
      <c r="J193" s="341"/>
      <c r="K193" s="275"/>
      <c r="L193" s="555"/>
      <c r="M193" s="555"/>
    </row>
    <row r="194" spans="1:13" ht="60" customHeight="1" x14ac:dyDescent="0.25">
      <c r="A194" s="445"/>
      <c r="B194" s="594"/>
      <c r="C194" s="552"/>
      <c r="D194" s="552"/>
      <c r="E194" s="272" t="s">
        <v>33</v>
      </c>
      <c r="F194" s="272">
        <v>649.66999999999996</v>
      </c>
      <c r="G194" s="276">
        <v>649.66999999999996</v>
      </c>
      <c r="H194" s="361">
        <f t="shared" si="30"/>
        <v>0</v>
      </c>
      <c r="I194" s="361">
        <f t="shared" si="31"/>
        <v>100</v>
      </c>
      <c r="J194" s="342"/>
      <c r="K194" s="276"/>
      <c r="L194" s="552"/>
      <c r="M194" s="552"/>
    </row>
    <row r="195" spans="1:13" ht="43.8" customHeight="1" x14ac:dyDescent="0.25">
      <c r="A195" s="135">
        <v>9</v>
      </c>
      <c r="B195" s="592" t="s">
        <v>280</v>
      </c>
      <c r="C195" s="551" t="s">
        <v>281</v>
      </c>
      <c r="D195" s="551" t="s">
        <v>532</v>
      </c>
      <c r="E195" s="274" t="s">
        <v>33</v>
      </c>
      <c r="F195" s="274">
        <v>91.965000000000003</v>
      </c>
      <c r="G195" s="277">
        <v>91.965000000000003</v>
      </c>
      <c r="H195" s="361">
        <f t="shared" si="30"/>
        <v>0</v>
      </c>
      <c r="I195" s="365">
        <f t="shared" si="31"/>
        <v>100</v>
      </c>
      <c r="J195" s="341">
        <f>(I195+I196)/2</f>
        <v>100</v>
      </c>
      <c r="K195" s="275"/>
      <c r="L195" s="551"/>
      <c r="M195" s="551" t="s">
        <v>283</v>
      </c>
    </row>
    <row r="196" spans="1:13" ht="66.599999999999994" customHeight="1" x14ac:dyDescent="0.25">
      <c r="A196" s="363"/>
      <c r="B196" s="593"/>
      <c r="C196" s="555"/>
      <c r="D196" s="552"/>
      <c r="E196" s="368" t="s">
        <v>19</v>
      </c>
      <c r="F196" s="368">
        <v>91.963999999999999</v>
      </c>
      <c r="G196" s="290">
        <v>91.963999999999999</v>
      </c>
      <c r="H196" s="361">
        <f t="shared" si="30"/>
        <v>0</v>
      </c>
      <c r="I196" s="365">
        <f t="shared" si="31"/>
        <v>100</v>
      </c>
      <c r="J196" s="369"/>
      <c r="K196" s="369"/>
      <c r="L196" s="552"/>
      <c r="M196" s="555"/>
    </row>
    <row r="197" spans="1:13" ht="35.4" customHeight="1" x14ac:dyDescent="0.25">
      <c r="A197" s="362">
        <v>10</v>
      </c>
      <c r="B197" s="593"/>
      <c r="C197" s="555"/>
      <c r="D197" s="553" t="s">
        <v>496</v>
      </c>
      <c r="E197" s="368" t="s">
        <v>19</v>
      </c>
      <c r="F197" s="368">
        <v>68.674000000000007</v>
      </c>
      <c r="G197" s="371">
        <v>68.674000000000007</v>
      </c>
      <c r="H197" s="361">
        <f t="shared" si="30"/>
        <v>0</v>
      </c>
      <c r="I197" s="365">
        <f t="shared" si="31"/>
        <v>100</v>
      </c>
      <c r="J197" s="368">
        <f>(I197+I198)/2</f>
        <v>100</v>
      </c>
      <c r="K197" s="368"/>
      <c r="L197" s="367"/>
      <c r="M197" s="555"/>
    </row>
    <row r="198" spans="1:13" ht="65.400000000000006" customHeight="1" x14ac:dyDescent="0.25">
      <c r="A198" s="363"/>
      <c r="B198" s="593"/>
      <c r="C198" s="555"/>
      <c r="D198" s="554"/>
      <c r="E198" s="368" t="s">
        <v>33</v>
      </c>
      <c r="F198" s="368">
        <v>68.67</v>
      </c>
      <c r="G198" s="371">
        <v>68.67</v>
      </c>
      <c r="H198" s="361">
        <f t="shared" si="30"/>
        <v>0</v>
      </c>
      <c r="I198" s="365">
        <f t="shared" si="31"/>
        <v>100</v>
      </c>
      <c r="J198" s="369"/>
      <c r="K198" s="369"/>
      <c r="L198" s="370"/>
      <c r="M198" s="552"/>
    </row>
    <row r="199" spans="1:13" ht="34.799999999999997" customHeight="1" x14ac:dyDescent="0.25">
      <c r="A199" s="443">
        <v>11</v>
      </c>
      <c r="B199" s="593"/>
      <c r="C199" s="555"/>
      <c r="D199" s="551" t="s">
        <v>488</v>
      </c>
      <c r="E199" s="352" t="s">
        <v>19</v>
      </c>
      <c r="F199" s="352">
        <v>1354.6</v>
      </c>
      <c r="G199" s="352">
        <v>0</v>
      </c>
      <c r="H199" s="352">
        <f t="shared" si="30"/>
        <v>-1354.6</v>
      </c>
      <c r="I199" s="352">
        <f t="shared" si="31"/>
        <v>0</v>
      </c>
      <c r="J199" s="549">
        <f>(I199+I200)/2</f>
        <v>0</v>
      </c>
      <c r="K199" s="549" t="s">
        <v>447</v>
      </c>
      <c r="L199" s="551"/>
      <c r="M199" s="551" t="s">
        <v>285</v>
      </c>
    </row>
    <row r="200" spans="1:13" ht="55.8" customHeight="1" x14ac:dyDescent="0.25">
      <c r="A200" s="445"/>
      <c r="B200" s="594"/>
      <c r="C200" s="552"/>
      <c r="D200" s="552"/>
      <c r="E200" s="272" t="s">
        <v>33</v>
      </c>
      <c r="F200" s="272">
        <v>1864</v>
      </c>
      <c r="G200" s="351">
        <v>0</v>
      </c>
      <c r="H200" s="368">
        <f t="shared" si="30"/>
        <v>-1864</v>
      </c>
      <c r="I200" s="368">
        <f t="shared" si="31"/>
        <v>0</v>
      </c>
      <c r="J200" s="550"/>
      <c r="K200" s="550"/>
      <c r="L200" s="552"/>
      <c r="M200" s="552"/>
    </row>
    <row r="201" spans="1:13" ht="29.25" customHeight="1" x14ac:dyDescent="0.25">
      <c r="A201" s="443"/>
      <c r="B201" s="283"/>
      <c r="C201" s="272" t="s">
        <v>119</v>
      </c>
      <c r="D201" s="284"/>
      <c r="E201" s="272"/>
      <c r="F201" s="271">
        <v>11</v>
      </c>
      <c r="G201" s="285"/>
      <c r="H201" s="285"/>
      <c r="I201" s="285"/>
      <c r="J201" s="285"/>
      <c r="K201" s="285"/>
      <c r="L201" s="549"/>
      <c r="M201" s="549"/>
    </row>
    <row r="202" spans="1:13" ht="32.25" hidden="1" customHeight="1" x14ac:dyDescent="0.25">
      <c r="A202" s="444"/>
      <c r="B202" s="283"/>
      <c r="C202" s="272"/>
      <c r="D202" s="284"/>
      <c r="E202" s="279"/>
      <c r="F202" s="286"/>
      <c r="G202" s="287"/>
      <c r="H202" s="287"/>
      <c r="I202" s="287"/>
      <c r="J202" s="287"/>
      <c r="K202" s="287"/>
      <c r="L202" s="596"/>
      <c r="M202" s="596"/>
    </row>
    <row r="203" spans="1:13" ht="32.25" hidden="1" customHeight="1" x14ac:dyDescent="0.25">
      <c r="A203" s="444"/>
      <c r="B203" s="597" t="s">
        <v>120</v>
      </c>
      <c r="C203" s="598"/>
      <c r="D203" s="599"/>
      <c r="E203" s="279"/>
      <c r="F203" s="288">
        <f>F204+F205+F206+F207</f>
        <v>16713.733</v>
      </c>
      <c r="G203" s="289"/>
      <c r="H203" s="289"/>
      <c r="I203" s="289"/>
      <c r="J203" s="289"/>
      <c r="K203" s="289"/>
      <c r="L203" s="596"/>
      <c r="M203" s="596"/>
    </row>
    <row r="204" spans="1:13" ht="18" hidden="1" customHeight="1" x14ac:dyDescent="0.25">
      <c r="A204" s="444"/>
      <c r="B204" s="283"/>
      <c r="C204" s="290" t="s">
        <v>121</v>
      </c>
      <c r="D204" s="290" t="s">
        <v>122</v>
      </c>
      <c r="E204" s="279"/>
      <c r="F204" s="288">
        <f>F192+F189+F184+F181+F174</f>
        <v>5886.8960000000006</v>
      </c>
      <c r="G204" s="289"/>
      <c r="H204" s="289"/>
      <c r="I204" s="289"/>
      <c r="J204" s="289"/>
      <c r="K204" s="289"/>
      <c r="L204" s="596"/>
      <c r="M204" s="596"/>
    </row>
    <row r="205" spans="1:13" ht="19.5" hidden="1" customHeight="1" x14ac:dyDescent="0.25">
      <c r="A205" s="444"/>
      <c r="B205" s="283"/>
      <c r="C205" s="290" t="s">
        <v>123</v>
      </c>
      <c r="D205" s="290" t="s">
        <v>122</v>
      </c>
      <c r="E205" s="279"/>
      <c r="F205" s="288">
        <f>F193+F190+F185+F182+F175</f>
        <v>7013.1</v>
      </c>
      <c r="G205" s="289"/>
      <c r="H205" s="289"/>
      <c r="I205" s="289"/>
      <c r="J205" s="289"/>
      <c r="K205" s="289"/>
      <c r="L205" s="596"/>
      <c r="M205" s="596"/>
    </row>
    <row r="206" spans="1:13" ht="21.75" hidden="1" customHeight="1" x14ac:dyDescent="0.25">
      <c r="A206" s="444"/>
      <c r="B206" s="283"/>
      <c r="C206" s="290" t="s">
        <v>124</v>
      </c>
      <c r="D206" s="290" t="s">
        <v>122</v>
      </c>
      <c r="E206" s="279"/>
      <c r="F206" s="288">
        <f>F200+F195+F194+F191+F186+F183+F180+F176</f>
        <v>3813.7370000000001</v>
      </c>
      <c r="G206" s="289"/>
      <c r="H206" s="289"/>
      <c r="I206" s="289"/>
      <c r="J206" s="289"/>
      <c r="K206" s="289"/>
      <c r="L206" s="596"/>
      <c r="M206" s="596"/>
    </row>
    <row r="207" spans="1:13" ht="21.75" hidden="1" customHeight="1" x14ac:dyDescent="0.25">
      <c r="A207" s="444"/>
      <c r="B207" s="283"/>
      <c r="C207" s="291" t="s">
        <v>125</v>
      </c>
      <c r="D207" s="291" t="s">
        <v>122</v>
      </c>
      <c r="E207" s="279"/>
      <c r="F207" s="288">
        <v>0</v>
      </c>
      <c r="G207" s="292"/>
      <c r="H207" s="292"/>
      <c r="I207" s="292"/>
      <c r="J207" s="292"/>
      <c r="K207" s="292"/>
      <c r="L207" s="550"/>
      <c r="M207" s="550"/>
    </row>
    <row r="208" spans="1:13" ht="93.75" hidden="1" customHeight="1" x14ac:dyDescent="0.25">
      <c r="A208" s="444"/>
      <c r="B208" s="600"/>
      <c r="C208" s="601"/>
      <c r="D208" s="601"/>
      <c r="E208" s="601"/>
      <c r="F208" s="601"/>
      <c r="G208" s="601"/>
      <c r="H208" s="601"/>
      <c r="I208" s="601"/>
      <c r="J208" s="601"/>
      <c r="K208" s="601"/>
      <c r="L208" s="601"/>
      <c r="M208" s="602"/>
    </row>
    <row r="209" spans="1:13" ht="69.75" hidden="1" customHeight="1" x14ac:dyDescent="0.25">
      <c r="A209" s="444"/>
      <c r="B209" s="600"/>
      <c r="C209" s="601"/>
      <c r="D209" s="601"/>
      <c r="E209" s="601"/>
      <c r="F209" s="601"/>
      <c r="G209" s="601"/>
      <c r="H209" s="601"/>
      <c r="I209" s="601"/>
      <c r="J209" s="601"/>
      <c r="K209" s="601"/>
      <c r="L209" s="601"/>
      <c r="M209" s="602"/>
    </row>
    <row r="210" spans="1:13" ht="18" customHeight="1" x14ac:dyDescent="0.25">
      <c r="A210" s="444"/>
      <c r="B210" s="293"/>
      <c r="C210" s="294" t="s">
        <v>429</v>
      </c>
      <c r="D210" s="297">
        <v>5</v>
      </c>
      <c r="E210" s="295"/>
      <c r="F210" s="295"/>
      <c r="G210" s="295"/>
      <c r="H210" s="343"/>
      <c r="I210" s="343"/>
      <c r="J210" s="671"/>
      <c r="K210" s="671"/>
      <c r="L210" s="671"/>
      <c r="M210" s="672"/>
    </row>
    <row r="211" spans="1:13" ht="18" customHeight="1" x14ac:dyDescent="0.25">
      <c r="A211" s="444"/>
      <c r="B211" s="184"/>
      <c r="C211" s="217" t="s">
        <v>430</v>
      </c>
      <c r="D211" s="297">
        <v>4</v>
      </c>
      <c r="E211" s="185"/>
      <c r="F211" s="185"/>
      <c r="G211" s="185"/>
      <c r="H211" s="327"/>
      <c r="I211" s="327"/>
      <c r="J211" s="673"/>
      <c r="K211" s="673"/>
      <c r="L211" s="673"/>
      <c r="M211" s="674"/>
    </row>
    <row r="212" spans="1:13" ht="18" customHeight="1" x14ac:dyDescent="0.25">
      <c r="A212" s="444"/>
      <c r="B212" s="184"/>
      <c r="C212" s="217" t="s">
        <v>426</v>
      </c>
      <c r="D212" s="297">
        <v>2</v>
      </c>
      <c r="E212" s="185"/>
      <c r="F212" s="185"/>
      <c r="G212" s="185"/>
      <c r="H212" s="327"/>
      <c r="I212" s="327"/>
      <c r="J212" s="673"/>
      <c r="K212" s="673"/>
      <c r="L212" s="673"/>
      <c r="M212" s="674"/>
    </row>
    <row r="213" spans="1:13" ht="18" customHeight="1" x14ac:dyDescent="0.25">
      <c r="A213" s="444"/>
      <c r="B213" s="635" t="s">
        <v>466</v>
      </c>
      <c r="C213" s="636"/>
      <c r="D213" s="637"/>
      <c r="E213" s="270"/>
      <c r="F213" s="316">
        <f>F214+F215+F216+F217</f>
        <v>20338.333000000002</v>
      </c>
      <c r="G213" s="316">
        <f>G214+G215+G216+G217</f>
        <v>16862.045999999998</v>
      </c>
      <c r="H213" s="368">
        <f t="shared" ref="H213:H217" si="32">G213-F213</f>
        <v>-3476.2870000000039</v>
      </c>
      <c r="I213" s="368">
        <f t="shared" ref="I213:I216" si="33">G213/F213*100</f>
        <v>82.907709299478952</v>
      </c>
      <c r="J213" s="673"/>
      <c r="K213" s="673"/>
      <c r="L213" s="673"/>
      <c r="M213" s="674"/>
    </row>
    <row r="214" spans="1:13" ht="18" customHeight="1" x14ac:dyDescent="0.25">
      <c r="A214" s="444"/>
      <c r="B214" s="247"/>
      <c r="C214" s="50" t="s">
        <v>121</v>
      </c>
      <c r="D214" s="50" t="s">
        <v>122</v>
      </c>
      <c r="E214" s="247"/>
      <c r="F214" s="301">
        <f>F192+F189+F184+F181+F174</f>
        <v>5886.8960000000006</v>
      </c>
      <c r="G214" s="301">
        <f>G192+G189+G184+G181+G174</f>
        <v>5886.8960000000006</v>
      </c>
      <c r="H214" s="368">
        <f t="shared" si="32"/>
        <v>0</v>
      </c>
      <c r="I214" s="368">
        <f t="shared" si="33"/>
        <v>100</v>
      </c>
      <c r="J214" s="673"/>
      <c r="K214" s="673"/>
      <c r="L214" s="673"/>
      <c r="M214" s="674"/>
    </row>
    <row r="215" spans="1:13" ht="18" customHeight="1" x14ac:dyDescent="0.25">
      <c r="A215" s="444"/>
      <c r="B215" s="247"/>
      <c r="C215" s="50" t="s">
        <v>123</v>
      </c>
      <c r="D215" s="50" t="s">
        <v>122</v>
      </c>
      <c r="E215" s="247"/>
      <c r="F215" s="271">
        <f>F193+F190+F185+F182+F179+F175+F199</f>
        <v>10637.7</v>
      </c>
      <c r="G215" s="271">
        <f>G193+G190+G185+G182+G179+G175+G199</f>
        <v>9010.0479999999989</v>
      </c>
      <c r="H215" s="368">
        <f t="shared" si="32"/>
        <v>-1627.6520000000019</v>
      </c>
      <c r="I215" s="368">
        <f t="shared" si="33"/>
        <v>84.6992112956748</v>
      </c>
      <c r="J215" s="673"/>
      <c r="K215" s="673"/>
      <c r="L215" s="673"/>
      <c r="M215" s="674"/>
    </row>
    <row r="216" spans="1:13" ht="18" customHeight="1" x14ac:dyDescent="0.25">
      <c r="A216" s="444"/>
      <c r="B216" s="247"/>
      <c r="C216" s="50" t="s">
        <v>124</v>
      </c>
      <c r="D216" s="50" t="s">
        <v>122</v>
      </c>
      <c r="E216" s="247"/>
      <c r="F216" s="271">
        <f>F200+F195+F194+F191+F186+F183+F180+F176</f>
        <v>3813.7370000000001</v>
      </c>
      <c r="G216" s="271">
        <f>G200+G195+G194+G191+G186+G183+G180+G176</f>
        <v>1965.1019999999999</v>
      </c>
      <c r="H216" s="368">
        <f t="shared" si="32"/>
        <v>-1848.6350000000002</v>
      </c>
      <c r="I216" s="368">
        <f t="shared" si="33"/>
        <v>51.526940635916944</v>
      </c>
      <c r="J216" s="673"/>
      <c r="K216" s="673"/>
      <c r="L216" s="673"/>
      <c r="M216" s="674"/>
    </row>
    <row r="217" spans="1:13" ht="18" customHeight="1" x14ac:dyDescent="0.25">
      <c r="A217" s="445"/>
      <c r="B217" s="247"/>
      <c r="C217" s="72" t="s">
        <v>125</v>
      </c>
      <c r="D217" s="72" t="s">
        <v>122</v>
      </c>
      <c r="E217" s="247"/>
      <c r="F217" s="301">
        <v>0</v>
      </c>
      <c r="G217" s="301">
        <v>0</v>
      </c>
      <c r="H217" s="368">
        <f t="shared" si="32"/>
        <v>0</v>
      </c>
      <c r="I217" s="368">
        <v>0</v>
      </c>
      <c r="J217" s="675"/>
      <c r="K217" s="675"/>
      <c r="L217" s="675"/>
      <c r="M217" s="676"/>
    </row>
    <row r="218" spans="1:13" ht="30.75" customHeight="1" x14ac:dyDescent="0.25">
      <c r="A218" s="104"/>
      <c r="B218" s="461" t="s">
        <v>286</v>
      </c>
      <c r="C218" s="462"/>
      <c r="D218" s="462"/>
      <c r="E218" s="462"/>
      <c r="F218" s="462"/>
      <c r="G218" s="462"/>
      <c r="H218" s="462"/>
      <c r="I218" s="462"/>
      <c r="J218" s="462"/>
      <c r="K218" s="462"/>
      <c r="L218" s="462"/>
      <c r="M218" s="463"/>
    </row>
    <row r="219" spans="1:13" ht="171.6" customHeight="1" x14ac:dyDescent="0.25">
      <c r="A219" s="143">
        <v>1</v>
      </c>
      <c r="B219" s="144" t="s">
        <v>287</v>
      </c>
      <c r="C219" s="127" t="s">
        <v>288</v>
      </c>
      <c r="D219" s="127" t="s">
        <v>289</v>
      </c>
      <c r="E219" s="105" t="s">
        <v>290</v>
      </c>
      <c r="F219" s="296">
        <v>25000</v>
      </c>
      <c r="G219" s="105">
        <v>0</v>
      </c>
      <c r="H219" s="296">
        <f>G219-F219</f>
        <v>-25000</v>
      </c>
      <c r="I219" s="105">
        <f>(G219/F219)*100</f>
        <v>0</v>
      </c>
      <c r="J219" s="105"/>
      <c r="K219" s="105" t="s">
        <v>497</v>
      </c>
      <c r="L219" s="106" t="s">
        <v>291</v>
      </c>
      <c r="M219" s="127" t="s">
        <v>292</v>
      </c>
    </row>
    <row r="220" spans="1:13" ht="100.8" customHeight="1" x14ac:dyDescent="0.25">
      <c r="A220" s="143">
        <v>2</v>
      </c>
      <c r="B220" s="144" t="s">
        <v>293</v>
      </c>
      <c r="C220" s="127" t="s">
        <v>294</v>
      </c>
      <c r="D220" s="127" t="s">
        <v>295</v>
      </c>
      <c r="E220" s="105" t="s">
        <v>290</v>
      </c>
      <c r="F220" s="296">
        <v>33880</v>
      </c>
      <c r="G220" s="105">
        <v>0</v>
      </c>
      <c r="H220" s="296">
        <f>G220-F220</f>
        <v>-33880</v>
      </c>
      <c r="I220" s="105">
        <f>(G220/F220)*100</f>
        <v>0</v>
      </c>
      <c r="J220" s="105"/>
      <c r="K220" s="105" t="s">
        <v>497</v>
      </c>
      <c r="L220" s="92" t="s">
        <v>296</v>
      </c>
      <c r="M220" s="127" t="s">
        <v>297</v>
      </c>
    </row>
    <row r="221" spans="1:13" ht="28.5" customHeight="1" x14ac:dyDescent="0.25">
      <c r="A221" s="443"/>
      <c r="B221" s="144"/>
      <c r="C221" s="127" t="s">
        <v>119</v>
      </c>
      <c r="D221" s="127"/>
      <c r="E221" s="105"/>
      <c r="F221" s="107">
        <v>2</v>
      </c>
      <c r="G221" s="162"/>
      <c r="H221" s="162"/>
      <c r="I221" s="162"/>
      <c r="J221" s="162"/>
      <c r="K221" s="162"/>
      <c r="L221" s="447"/>
      <c r="M221" s="438"/>
    </row>
    <row r="222" spans="1:13" ht="26.25" hidden="1" customHeight="1" x14ac:dyDescent="0.25">
      <c r="A222" s="444"/>
      <c r="B222" s="464" t="s">
        <v>120</v>
      </c>
      <c r="C222" s="465"/>
      <c r="D222" s="466"/>
      <c r="E222" s="105"/>
      <c r="F222" s="107">
        <f>F223+F224+F225+F226</f>
        <v>58880</v>
      </c>
      <c r="G222" s="163"/>
      <c r="H222" s="163"/>
      <c r="I222" s="163"/>
      <c r="J222" s="163"/>
      <c r="K222" s="163"/>
      <c r="L222" s="448"/>
      <c r="M222" s="450"/>
    </row>
    <row r="223" spans="1:13" ht="17.25" hidden="1" customHeight="1" x14ac:dyDescent="0.25">
      <c r="A223" s="444"/>
      <c r="B223" s="144"/>
      <c r="C223" s="23" t="s">
        <v>121</v>
      </c>
      <c r="D223" s="23" t="s">
        <v>122</v>
      </c>
      <c r="E223" s="105"/>
      <c r="F223" s="107">
        <v>0</v>
      </c>
      <c r="G223" s="163"/>
      <c r="H223" s="163"/>
      <c r="I223" s="163"/>
      <c r="J223" s="163"/>
      <c r="K223" s="163"/>
      <c r="L223" s="448"/>
      <c r="M223" s="450"/>
    </row>
    <row r="224" spans="1:13" ht="17.25" hidden="1" customHeight="1" x14ac:dyDescent="0.25">
      <c r="A224" s="444"/>
      <c r="B224" s="144"/>
      <c r="C224" s="23" t="s">
        <v>123</v>
      </c>
      <c r="D224" s="23" t="s">
        <v>122</v>
      </c>
      <c r="E224" s="105"/>
      <c r="F224" s="107">
        <v>0</v>
      </c>
      <c r="G224" s="163"/>
      <c r="H224" s="163"/>
      <c r="I224" s="163"/>
      <c r="J224" s="163"/>
      <c r="K224" s="163"/>
      <c r="L224" s="448"/>
      <c r="M224" s="450"/>
    </row>
    <row r="225" spans="1:13" ht="17.25" hidden="1" customHeight="1" x14ac:dyDescent="0.25">
      <c r="A225" s="444"/>
      <c r="B225" s="144"/>
      <c r="C225" s="23" t="s">
        <v>124</v>
      </c>
      <c r="D225" s="23" t="s">
        <v>122</v>
      </c>
      <c r="E225" s="105"/>
      <c r="F225" s="107">
        <v>0</v>
      </c>
      <c r="G225" s="163"/>
      <c r="H225" s="163"/>
      <c r="I225" s="163"/>
      <c r="J225" s="163"/>
      <c r="K225" s="163"/>
      <c r="L225" s="448"/>
      <c r="M225" s="450"/>
    </row>
    <row r="226" spans="1:13" ht="21" hidden="1" customHeight="1" x14ac:dyDescent="0.25">
      <c r="A226" s="444"/>
      <c r="B226" s="144"/>
      <c r="C226" s="139" t="s">
        <v>125</v>
      </c>
      <c r="D226" s="139" t="s">
        <v>122</v>
      </c>
      <c r="E226" s="127"/>
      <c r="F226" s="100">
        <f>F220+F219</f>
        <v>58880</v>
      </c>
      <c r="G226" s="164"/>
      <c r="H226" s="339"/>
      <c r="I226" s="339"/>
      <c r="J226" s="339"/>
      <c r="K226" s="164"/>
      <c r="L226" s="449"/>
      <c r="M226" s="439"/>
    </row>
    <row r="227" spans="1:13" s="222" customFormat="1" ht="15.6" customHeight="1" x14ac:dyDescent="0.25">
      <c r="A227" s="444"/>
      <c r="B227" s="419"/>
      <c r="C227" s="420" t="s">
        <v>429</v>
      </c>
      <c r="D227" s="297">
        <v>0</v>
      </c>
      <c r="E227" s="420"/>
      <c r="F227" s="420"/>
      <c r="G227" s="420"/>
      <c r="H227" s="420"/>
      <c r="I227" s="420"/>
      <c r="J227" s="677"/>
      <c r="K227" s="678"/>
      <c r="L227" s="678"/>
      <c r="M227" s="679"/>
    </row>
    <row r="228" spans="1:13" ht="129.75" hidden="1" customHeight="1" x14ac:dyDescent="0.25">
      <c r="A228" s="444"/>
      <c r="B228" s="410"/>
      <c r="C228" s="412"/>
      <c r="D228" s="412"/>
      <c r="E228" s="412"/>
      <c r="F228" s="412"/>
      <c r="G228" s="412"/>
      <c r="H228" s="412"/>
      <c r="I228" s="412"/>
      <c r="J228" s="680"/>
      <c r="K228" s="681"/>
      <c r="L228" s="681"/>
      <c r="M228" s="682"/>
    </row>
    <row r="229" spans="1:13" ht="16.8" customHeight="1" x14ac:dyDescent="0.25">
      <c r="A229" s="444"/>
      <c r="B229" s="410"/>
      <c r="C229" s="420" t="s">
        <v>430</v>
      </c>
      <c r="D229" s="297">
        <v>0</v>
      </c>
      <c r="E229" s="412"/>
      <c r="F229" s="412"/>
      <c r="G229" s="412"/>
      <c r="H229" s="412"/>
      <c r="I229" s="412"/>
      <c r="J229" s="680"/>
      <c r="K229" s="681"/>
      <c r="L229" s="681"/>
      <c r="M229" s="682"/>
    </row>
    <row r="230" spans="1:13" ht="16.2" customHeight="1" x14ac:dyDescent="0.25">
      <c r="A230" s="444"/>
      <c r="B230" s="410"/>
      <c r="C230" s="420" t="s">
        <v>426</v>
      </c>
      <c r="D230" s="297">
        <v>2</v>
      </c>
      <c r="E230" s="412"/>
      <c r="F230" s="412"/>
      <c r="G230" s="412"/>
      <c r="H230" s="412"/>
      <c r="I230" s="412"/>
      <c r="J230" s="680"/>
      <c r="K230" s="681"/>
      <c r="L230" s="681"/>
      <c r="M230" s="682"/>
    </row>
    <row r="231" spans="1:13" ht="16.2" customHeight="1" x14ac:dyDescent="0.25">
      <c r="A231" s="444"/>
      <c r="B231" s="570" t="s">
        <v>120</v>
      </c>
      <c r="C231" s="571"/>
      <c r="D231" s="572"/>
      <c r="E231" s="411"/>
      <c r="F231" s="303">
        <f>F232+F233+F234+F235</f>
        <v>58880</v>
      </c>
      <c r="G231" s="303">
        <f>G232+G233+G234+G235</f>
        <v>0</v>
      </c>
      <c r="H231" s="296">
        <f t="shared" ref="H231:H235" si="34">G231-F231</f>
        <v>-58880</v>
      </c>
      <c r="I231" s="423">
        <f t="shared" ref="I231:I235" si="35">(G231/F231)*100</f>
        <v>0</v>
      </c>
      <c r="J231" s="680"/>
      <c r="K231" s="681"/>
      <c r="L231" s="681"/>
      <c r="M231" s="682"/>
    </row>
    <row r="232" spans="1:13" ht="16.2" customHeight="1" x14ac:dyDescent="0.25">
      <c r="A232" s="444"/>
      <c r="B232" s="411"/>
      <c r="C232" s="50" t="s">
        <v>121</v>
      </c>
      <c r="D232" s="50" t="s">
        <v>122</v>
      </c>
      <c r="E232" s="411"/>
      <c r="F232" s="302">
        <v>0</v>
      </c>
      <c r="G232" s="302">
        <v>0</v>
      </c>
      <c r="H232" s="296">
        <f t="shared" si="34"/>
        <v>0</v>
      </c>
      <c r="I232" s="423">
        <v>0</v>
      </c>
      <c r="J232" s="680"/>
      <c r="K232" s="681"/>
      <c r="L232" s="681"/>
      <c r="M232" s="682"/>
    </row>
    <row r="233" spans="1:13" ht="16.2" customHeight="1" x14ac:dyDescent="0.25">
      <c r="A233" s="444"/>
      <c r="B233" s="411"/>
      <c r="C233" s="50" t="s">
        <v>123</v>
      </c>
      <c r="D233" s="50" t="s">
        <v>122</v>
      </c>
      <c r="E233" s="411"/>
      <c r="F233" s="302">
        <v>0</v>
      </c>
      <c r="G233" s="302">
        <v>0</v>
      </c>
      <c r="H233" s="296">
        <f t="shared" si="34"/>
        <v>0</v>
      </c>
      <c r="I233" s="423">
        <v>0</v>
      </c>
      <c r="J233" s="680"/>
      <c r="K233" s="681"/>
      <c r="L233" s="681"/>
      <c r="M233" s="682"/>
    </row>
    <row r="234" spans="1:13" ht="16.2" customHeight="1" x14ac:dyDescent="0.25">
      <c r="A234" s="444"/>
      <c r="B234" s="411"/>
      <c r="C234" s="50" t="s">
        <v>124</v>
      </c>
      <c r="D234" s="50" t="s">
        <v>122</v>
      </c>
      <c r="E234" s="411"/>
      <c r="F234" s="302">
        <v>0</v>
      </c>
      <c r="G234" s="302">
        <v>0</v>
      </c>
      <c r="H234" s="296">
        <f t="shared" si="34"/>
        <v>0</v>
      </c>
      <c r="I234" s="423">
        <v>0</v>
      </c>
      <c r="J234" s="680"/>
      <c r="K234" s="681"/>
      <c r="L234" s="681"/>
      <c r="M234" s="682"/>
    </row>
    <row r="235" spans="1:13" ht="16.2" customHeight="1" x14ac:dyDescent="0.25">
      <c r="A235" s="445"/>
      <c r="B235" s="411"/>
      <c r="C235" s="72" t="s">
        <v>125</v>
      </c>
      <c r="D235" s="72" t="s">
        <v>122</v>
      </c>
      <c r="E235" s="411"/>
      <c r="F235" s="303">
        <f>F220+F219</f>
        <v>58880</v>
      </c>
      <c r="G235" s="303">
        <f>G220+G219</f>
        <v>0</v>
      </c>
      <c r="H235" s="296">
        <f t="shared" si="34"/>
        <v>-58880</v>
      </c>
      <c r="I235" s="423">
        <f t="shared" si="35"/>
        <v>0</v>
      </c>
      <c r="J235" s="683"/>
      <c r="K235" s="684"/>
      <c r="L235" s="684"/>
      <c r="M235" s="685"/>
    </row>
    <row r="236" spans="1:13" ht="24" customHeight="1" x14ac:dyDescent="0.25">
      <c r="A236" s="104"/>
      <c r="B236" s="461" t="s">
        <v>298</v>
      </c>
      <c r="C236" s="462"/>
      <c r="D236" s="462"/>
      <c r="E236" s="462"/>
      <c r="F236" s="462"/>
      <c r="G236" s="462"/>
      <c r="H236" s="462"/>
      <c r="I236" s="462"/>
      <c r="J236" s="462"/>
      <c r="K236" s="462"/>
      <c r="L236" s="462"/>
      <c r="M236" s="463"/>
    </row>
    <row r="237" spans="1:13" ht="102" customHeight="1" x14ac:dyDescent="0.25">
      <c r="A237" s="143">
        <v>1</v>
      </c>
      <c r="B237" s="432" t="s">
        <v>299</v>
      </c>
      <c r="C237" s="438" t="s">
        <v>300</v>
      </c>
      <c r="D237" s="689" t="s">
        <v>301</v>
      </c>
      <c r="E237" s="127" t="s">
        <v>269</v>
      </c>
      <c r="F237" s="127">
        <v>417</v>
      </c>
      <c r="G237" s="127">
        <v>525.66</v>
      </c>
      <c r="H237" s="320">
        <f>G237-F237</f>
        <v>108.65999999999997</v>
      </c>
      <c r="I237" s="374">
        <f>G237/F237*100</f>
        <v>126.05755395683454</v>
      </c>
      <c r="J237" s="619">
        <f>(I237+I238)/2</f>
        <v>113.02877697841727</v>
      </c>
      <c r="K237" s="438" t="s">
        <v>507</v>
      </c>
      <c r="L237" s="438" t="s">
        <v>506</v>
      </c>
      <c r="M237" s="438" t="s">
        <v>303</v>
      </c>
    </row>
    <row r="238" spans="1:13" ht="39" customHeight="1" x14ac:dyDescent="0.25">
      <c r="A238" s="387"/>
      <c r="B238" s="433"/>
      <c r="C238" s="439"/>
      <c r="D238" s="690"/>
      <c r="E238" s="381" t="s">
        <v>505</v>
      </c>
      <c r="F238" s="381">
        <v>97.7</v>
      </c>
      <c r="G238" s="381">
        <v>97.7</v>
      </c>
      <c r="H238" s="381">
        <f>G238-F238</f>
        <v>0</v>
      </c>
      <c r="I238" s="374">
        <f>G238/F238*100</f>
        <v>100</v>
      </c>
      <c r="J238" s="620"/>
      <c r="K238" s="439"/>
      <c r="L238" s="439"/>
      <c r="M238" s="439"/>
    </row>
    <row r="239" spans="1:13" ht="124.2" customHeight="1" x14ac:dyDescent="0.25">
      <c r="A239" s="143">
        <v>2</v>
      </c>
      <c r="B239" s="432" t="s">
        <v>304</v>
      </c>
      <c r="C239" s="438" t="s">
        <v>305</v>
      </c>
      <c r="D239" s="99" t="s">
        <v>306</v>
      </c>
      <c r="E239" s="127" t="s">
        <v>23</v>
      </c>
      <c r="F239" s="127">
        <v>1</v>
      </c>
      <c r="G239" s="127">
        <v>1</v>
      </c>
      <c r="H239" s="394">
        <f t="shared" ref="H239:H240" si="36">G239-F239</f>
        <v>0</v>
      </c>
      <c r="I239" s="374">
        <f t="shared" ref="I239:I240" si="37">G239/F239*100</f>
        <v>100</v>
      </c>
      <c r="J239" s="320"/>
      <c r="K239" s="127" t="s">
        <v>518</v>
      </c>
      <c r="L239" s="178" t="s">
        <v>307</v>
      </c>
      <c r="M239" s="23" t="s">
        <v>519</v>
      </c>
    </row>
    <row r="240" spans="1:13" ht="148.80000000000001" customHeight="1" x14ac:dyDescent="0.25">
      <c r="A240" s="143">
        <v>3</v>
      </c>
      <c r="B240" s="433"/>
      <c r="C240" s="439"/>
      <c r="D240" s="252" t="s">
        <v>309</v>
      </c>
      <c r="E240" s="127" t="s">
        <v>23</v>
      </c>
      <c r="F240" s="127">
        <v>2</v>
      </c>
      <c r="G240" s="127">
        <v>1</v>
      </c>
      <c r="H240" s="394">
        <f t="shared" si="36"/>
        <v>-1</v>
      </c>
      <c r="I240" s="374">
        <f t="shared" si="37"/>
        <v>50</v>
      </c>
      <c r="J240" s="320"/>
      <c r="K240" s="127"/>
      <c r="L240" s="127" t="s">
        <v>525</v>
      </c>
      <c r="M240" s="401" t="s">
        <v>520</v>
      </c>
    </row>
    <row r="241" spans="1:27" ht="49.2" customHeight="1" x14ac:dyDescent="0.25">
      <c r="A241" s="443">
        <v>4</v>
      </c>
      <c r="B241" s="432" t="s">
        <v>311</v>
      </c>
      <c r="C241" s="438" t="s">
        <v>312</v>
      </c>
      <c r="D241" s="236" t="s">
        <v>441</v>
      </c>
      <c r="E241" s="199"/>
      <c r="F241" s="199"/>
      <c r="G241" s="199"/>
      <c r="H241" s="321"/>
      <c r="I241" s="321"/>
      <c r="J241" s="619">
        <f>(I242+I243+I244+I245+I246+I247)/6</f>
        <v>92.069444444444457</v>
      </c>
      <c r="K241" s="199"/>
      <c r="L241" s="438" t="s">
        <v>508</v>
      </c>
      <c r="M241" s="438" t="s">
        <v>315</v>
      </c>
    </row>
    <row r="242" spans="1:27" ht="143.4" customHeight="1" x14ac:dyDescent="0.25">
      <c r="A242" s="444"/>
      <c r="B242" s="446"/>
      <c r="C242" s="450"/>
      <c r="D242" s="237" t="s">
        <v>442</v>
      </c>
      <c r="E242" s="205" t="s">
        <v>23</v>
      </c>
      <c r="F242" s="205">
        <v>240</v>
      </c>
      <c r="G242" s="205">
        <v>197</v>
      </c>
      <c r="H242" s="323">
        <f>G242-F242</f>
        <v>-43</v>
      </c>
      <c r="I242" s="389">
        <f>G242/F242*100</f>
        <v>82.083333333333329</v>
      </c>
      <c r="J242" s="621"/>
      <c r="K242" s="205"/>
      <c r="L242" s="450"/>
      <c r="M242" s="450"/>
    </row>
    <row r="243" spans="1:27" ht="130.80000000000001" customHeight="1" x14ac:dyDescent="0.25">
      <c r="A243" s="444"/>
      <c r="B243" s="446"/>
      <c r="C243" s="450"/>
      <c r="D243" s="237" t="s">
        <v>443</v>
      </c>
      <c r="E243" s="205" t="s">
        <v>23</v>
      </c>
      <c r="F243" s="205">
        <v>12</v>
      </c>
      <c r="G243" s="205">
        <v>10</v>
      </c>
      <c r="H243" s="385">
        <f t="shared" ref="H243:H247" si="38">G243-F243</f>
        <v>-2</v>
      </c>
      <c r="I243" s="389">
        <f t="shared" ref="I243:I247" si="39">G243/F243*100</f>
        <v>83.333333333333343</v>
      </c>
      <c r="J243" s="621"/>
      <c r="K243" s="205"/>
      <c r="L243" s="450"/>
      <c r="M243" s="450"/>
    </row>
    <row r="244" spans="1:27" ht="140.4" customHeight="1" x14ac:dyDescent="0.25">
      <c r="A244" s="445"/>
      <c r="B244" s="446"/>
      <c r="C244" s="450"/>
      <c r="D244" s="237" t="s">
        <v>444</v>
      </c>
      <c r="E244" s="200" t="s">
        <v>23</v>
      </c>
      <c r="F244" s="200">
        <v>4</v>
      </c>
      <c r="G244" s="200">
        <v>7</v>
      </c>
      <c r="H244" s="384">
        <f t="shared" si="38"/>
        <v>3</v>
      </c>
      <c r="I244" s="388">
        <f t="shared" si="39"/>
        <v>175</v>
      </c>
      <c r="J244" s="621"/>
      <c r="K244" s="200"/>
      <c r="L244" s="439"/>
      <c r="M244" s="450"/>
    </row>
    <row r="245" spans="1:27" ht="76.2" customHeight="1" x14ac:dyDescent="0.25">
      <c r="A245" s="383"/>
      <c r="B245" s="446"/>
      <c r="C245" s="450"/>
      <c r="D245" s="237" t="s">
        <v>509</v>
      </c>
      <c r="E245" s="384" t="s">
        <v>23</v>
      </c>
      <c r="F245" s="384">
        <v>10</v>
      </c>
      <c r="G245" s="384">
        <v>6</v>
      </c>
      <c r="H245" s="384">
        <f t="shared" si="38"/>
        <v>-4</v>
      </c>
      <c r="I245" s="388">
        <f t="shared" si="39"/>
        <v>60</v>
      </c>
      <c r="J245" s="621"/>
      <c r="K245" s="630" t="s">
        <v>511</v>
      </c>
      <c r="L245" s="631"/>
      <c r="M245" s="450"/>
    </row>
    <row r="246" spans="1:27" ht="101.4" customHeight="1" x14ac:dyDescent="0.25">
      <c r="A246" s="383"/>
      <c r="B246" s="446"/>
      <c r="C246" s="450"/>
      <c r="D246" s="237" t="s">
        <v>510</v>
      </c>
      <c r="E246" s="384" t="s">
        <v>23</v>
      </c>
      <c r="F246" s="384">
        <v>25</v>
      </c>
      <c r="G246" s="384">
        <v>13</v>
      </c>
      <c r="H246" s="384">
        <f t="shared" si="38"/>
        <v>-12</v>
      </c>
      <c r="I246" s="388">
        <f t="shared" si="39"/>
        <v>52</v>
      </c>
      <c r="J246" s="621"/>
      <c r="K246" s="630" t="s">
        <v>512</v>
      </c>
      <c r="L246" s="631"/>
      <c r="M246" s="450"/>
    </row>
    <row r="247" spans="1:27" ht="106.8" customHeight="1" x14ac:dyDescent="0.25">
      <c r="A247" s="383"/>
      <c r="B247" s="433"/>
      <c r="C247" s="439"/>
      <c r="D247" s="238" t="s">
        <v>513</v>
      </c>
      <c r="E247" s="384" t="s">
        <v>23</v>
      </c>
      <c r="F247" s="384">
        <v>12</v>
      </c>
      <c r="G247" s="384">
        <v>12</v>
      </c>
      <c r="H247" s="384">
        <f t="shared" si="38"/>
        <v>0</v>
      </c>
      <c r="I247" s="388">
        <f t="shared" si="39"/>
        <v>100</v>
      </c>
      <c r="J247" s="620"/>
      <c r="K247" s="384"/>
      <c r="L247" s="384"/>
      <c r="M247" s="439"/>
    </row>
    <row r="248" spans="1:27" ht="115.2" customHeight="1" x14ac:dyDescent="0.25">
      <c r="A248" s="143">
        <v>5</v>
      </c>
      <c r="B248" s="144" t="s">
        <v>316</v>
      </c>
      <c r="C248" s="127" t="s">
        <v>317</v>
      </c>
      <c r="D248" s="99" t="s">
        <v>318</v>
      </c>
      <c r="E248" s="127" t="s">
        <v>290</v>
      </c>
      <c r="F248" s="127">
        <v>29000</v>
      </c>
      <c r="G248" s="127">
        <v>0</v>
      </c>
      <c r="H248" s="320">
        <f>G248-F248</f>
        <v>-29000</v>
      </c>
      <c r="I248" s="320">
        <f>G248/F248*100</f>
        <v>0</v>
      </c>
      <c r="J248" s="320"/>
      <c r="K248" s="127" t="s">
        <v>415</v>
      </c>
      <c r="L248" s="127" t="s">
        <v>319</v>
      </c>
      <c r="M248" s="127" t="s">
        <v>320</v>
      </c>
    </row>
    <row r="249" spans="1:27" ht="27.75" customHeight="1" x14ac:dyDescent="0.25">
      <c r="A249" s="135"/>
      <c r="B249" s="214"/>
      <c r="C249" s="50" t="s">
        <v>119</v>
      </c>
      <c r="D249" s="50"/>
      <c r="E249" s="212"/>
      <c r="F249" s="50">
        <v>5</v>
      </c>
      <c r="G249" s="72"/>
      <c r="H249" s="72"/>
      <c r="I249" s="72"/>
      <c r="J249" s="72"/>
      <c r="K249" s="72"/>
      <c r="L249" s="584"/>
      <c r="M249" s="584"/>
    </row>
    <row r="250" spans="1:27" ht="20.25" hidden="1" customHeight="1" x14ac:dyDescent="0.25">
      <c r="A250" s="135"/>
      <c r="B250" s="436" t="s">
        <v>120</v>
      </c>
      <c r="C250" s="437"/>
      <c r="D250" s="437"/>
      <c r="E250" s="206"/>
      <c r="F250" s="52">
        <f>F251+F252+F253+F254</f>
        <v>29417</v>
      </c>
      <c r="G250" s="158"/>
      <c r="H250" s="158"/>
      <c r="I250" s="158"/>
      <c r="J250" s="158"/>
      <c r="K250" s="158"/>
      <c r="L250" s="585"/>
      <c r="M250" s="585"/>
    </row>
    <row r="251" spans="1:27" ht="20.25" hidden="1" customHeight="1" x14ac:dyDescent="0.25">
      <c r="A251" s="135"/>
      <c r="B251" s="215"/>
      <c r="C251" s="50" t="s">
        <v>121</v>
      </c>
      <c r="D251" s="50" t="s">
        <v>122</v>
      </c>
      <c r="E251" s="50"/>
      <c r="F251" s="50">
        <v>0</v>
      </c>
      <c r="G251" s="159"/>
      <c r="H251" s="159"/>
      <c r="I251" s="159"/>
      <c r="J251" s="159"/>
      <c r="K251" s="159"/>
      <c r="L251" s="585"/>
      <c r="M251" s="585"/>
    </row>
    <row r="252" spans="1:27" ht="17.25" hidden="1" customHeight="1" x14ac:dyDescent="0.25">
      <c r="A252" s="135"/>
      <c r="B252" s="215"/>
      <c r="C252" s="50" t="s">
        <v>123</v>
      </c>
      <c r="D252" s="50" t="s">
        <v>122</v>
      </c>
      <c r="E252" s="50"/>
      <c r="F252" s="50">
        <v>0</v>
      </c>
      <c r="G252" s="159"/>
      <c r="H252" s="159"/>
      <c r="I252" s="159"/>
      <c r="J252" s="159"/>
      <c r="K252" s="159"/>
      <c r="L252" s="585"/>
      <c r="M252" s="585"/>
    </row>
    <row r="253" spans="1:27" ht="19.5" hidden="1" customHeight="1" x14ac:dyDescent="0.25">
      <c r="A253" s="135"/>
      <c r="B253" s="215"/>
      <c r="C253" s="50" t="s">
        <v>124</v>
      </c>
      <c r="D253" s="50" t="s">
        <v>122</v>
      </c>
      <c r="E253" s="50"/>
      <c r="F253" s="109">
        <f>F237</f>
        <v>417</v>
      </c>
      <c r="G253" s="165"/>
      <c r="H253" s="165"/>
      <c r="I253" s="165"/>
      <c r="J253" s="165"/>
      <c r="K253" s="165"/>
      <c r="L253" s="585"/>
      <c r="M253" s="585"/>
    </row>
    <row r="254" spans="1:27" ht="18" hidden="1" customHeight="1" x14ac:dyDescent="0.25">
      <c r="A254" s="135"/>
      <c r="B254" s="239"/>
      <c r="C254" s="72" t="s">
        <v>125</v>
      </c>
      <c r="D254" s="72" t="s">
        <v>122</v>
      </c>
      <c r="E254" s="72"/>
      <c r="F254" s="72">
        <f>F248</f>
        <v>29000</v>
      </c>
      <c r="G254" s="159"/>
      <c r="H254" s="159"/>
      <c r="I254" s="159"/>
      <c r="J254" s="159"/>
      <c r="K254" s="159"/>
      <c r="L254" s="586"/>
      <c r="M254" s="586"/>
      <c r="N254" s="54"/>
      <c r="O254" s="54"/>
      <c r="P254" s="54"/>
      <c r="Q254" s="54"/>
      <c r="R254" s="54"/>
      <c r="S254" s="54"/>
      <c r="T254" s="54"/>
      <c r="U254" s="54"/>
      <c r="V254" s="54"/>
      <c r="W254" s="54"/>
      <c r="X254" s="54"/>
      <c r="Y254" s="54"/>
      <c r="Z254" s="54"/>
      <c r="AA254" s="54"/>
    </row>
    <row r="255" spans="1:27" s="54" customFormat="1" ht="17.25" customHeight="1" x14ac:dyDescent="0.25">
      <c r="A255" s="73"/>
      <c r="B255" s="240"/>
      <c r="C255" s="241" t="s">
        <v>429</v>
      </c>
      <c r="D255" s="241">
        <v>1</v>
      </c>
      <c r="E255" s="241"/>
      <c r="F255" s="241"/>
      <c r="G255" s="241"/>
      <c r="H255" s="241"/>
      <c r="I255" s="241"/>
      <c r="J255" s="559"/>
      <c r="K255" s="560"/>
      <c r="L255" s="560"/>
      <c r="M255" s="561"/>
    </row>
    <row r="256" spans="1:27" s="54" customFormat="1" ht="133.5" hidden="1" customHeight="1" x14ac:dyDescent="0.25">
      <c r="A256" s="73"/>
      <c r="B256" s="417"/>
      <c r="C256" s="418"/>
      <c r="D256" s="418"/>
      <c r="E256" s="418"/>
      <c r="F256" s="418"/>
      <c r="G256" s="418"/>
      <c r="H256" s="418"/>
      <c r="I256" s="418"/>
      <c r="J256" s="562"/>
      <c r="K256" s="563"/>
      <c r="L256" s="563"/>
      <c r="M256" s="564"/>
      <c r="N256" s="2"/>
      <c r="O256" s="2"/>
      <c r="P256" s="2"/>
      <c r="Q256" s="2"/>
      <c r="R256" s="2"/>
      <c r="S256" s="2"/>
      <c r="T256" s="2"/>
      <c r="U256" s="2"/>
      <c r="V256" s="2"/>
      <c r="W256" s="2"/>
      <c r="X256" s="2"/>
      <c r="Y256" s="2"/>
      <c r="Z256" s="2"/>
      <c r="AA256" s="2"/>
    </row>
    <row r="257" spans="1:27" s="54" customFormat="1" ht="15" customHeight="1" x14ac:dyDescent="0.25">
      <c r="A257" s="73"/>
      <c r="B257" s="421"/>
      <c r="C257" s="422" t="s">
        <v>430</v>
      </c>
      <c r="D257" s="422">
        <v>3</v>
      </c>
      <c r="E257" s="422"/>
      <c r="F257" s="422"/>
      <c r="G257" s="422"/>
      <c r="H257" s="422"/>
      <c r="I257" s="422"/>
      <c r="J257" s="562"/>
      <c r="K257" s="563"/>
      <c r="L257" s="563"/>
      <c r="M257" s="564"/>
      <c r="N257" s="2"/>
      <c r="O257" s="2"/>
      <c r="P257" s="2"/>
      <c r="Q257" s="2"/>
      <c r="R257" s="2"/>
      <c r="S257" s="2"/>
      <c r="T257" s="2"/>
      <c r="U257" s="2"/>
      <c r="V257" s="2"/>
      <c r="W257" s="2"/>
      <c r="X257" s="2"/>
      <c r="Y257" s="2"/>
      <c r="Z257" s="2"/>
      <c r="AA257" s="2"/>
    </row>
    <row r="258" spans="1:27" s="54" customFormat="1" ht="15" customHeight="1" x14ac:dyDescent="0.25">
      <c r="A258" s="73"/>
      <c r="B258" s="417"/>
      <c r="C258" s="418" t="s">
        <v>426</v>
      </c>
      <c r="D258" s="418">
        <v>1</v>
      </c>
      <c r="E258" s="418"/>
      <c r="F258" s="418"/>
      <c r="G258" s="418"/>
      <c r="H258" s="418"/>
      <c r="I258" s="418"/>
      <c r="J258" s="562"/>
      <c r="K258" s="563"/>
      <c r="L258" s="563"/>
      <c r="M258" s="564"/>
      <c r="N258" s="2"/>
      <c r="O258" s="2"/>
      <c r="P258" s="2"/>
      <c r="Q258" s="2"/>
      <c r="R258" s="2"/>
      <c r="S258" s="2"/>
      <c r="T258" s="2"/>
      <c r="U258" s="2"/>
      <c r="V258" s="2"/>
      <c r="W258" s="2"/>
      <c r="X258" s="2"/>
      <c r="Y258" s="2"/>
      <c r="Z258" s="2"/>
      <c r="AA258" s="2"/>
    </row>
    <row r="259" spans="1:27" s="54" customFormat="1" ht="15" customHeight="1" x14ac:dyDescent="0.25">
      <c r="A259" s="73"/>
      <c r="B259" s="573" t="s">
        <v>120</v>
      </c>
      <c r="C259" s="574"/>
      <c r="D259" s="575"/>
      <c r="E259" s="100"/>
      <c r="F259" s="100">
        <f>F260+F261+F262+F263</f>
        <v>29514.7</v>
      </c>
      <c r="G259" s="100">
        <f>G260+G261+G262+G263</f>
        <v>623.36</v>
      </c>
      <c r="H259" s="408">
        <f t="shared" ref="H259:H263" si="40">G259-F259</f>
        <v>-28891.34</v>
      </c>
      <c r="I259" s="424">
        <f t="shared" ref="I259:I263" si="41">G259/F259*100</f>
        <v>2.1120323093238285</v>
      </c>
      <c r="J259" s="562"/>
      <c r="K259" s="563"/>
      <c r="L259" s="563"/>
      <c r="M259" s="564"/>
      <c r="N259" s="2"/>
      <c r="O259" s="2"/>
      <c r="P259" s="2"/>
      <c r="Q259" s="2"/>
      <c r="R259" s="2"/>
      <c r="S259" s="2"/>
      <c r="T259" s="2"/>
      <c r="U259" s="2"/>
      <c r="V259" s="2"/>
      <c r="W259" s="2"/>
      <c r="X259" s="2"/>
      <c r="Y259" s="2"/>
      <c r="Z259" s="2"/>
      <c r="AA259" s="2"/>
    </row>
    <row r="260" spans="1:27" s="54" customFormat="1" ht="15" customHeight="1" x14ac:dyDescent="0.25">
      <c r="A260" s="73"/>
      <c r="B260" s="100"/>
      <c r="C260" s="50" t="s">
        <v>121</v>
      </c>
      <c r="D260" s="50" t="s">
        <v>122</v>
      </c>
      <c r="E260" s="100"/>
      <c r="F260" s="100">
        <v>0</v>
      </c>
      <c r="G260" s="100">
        <v>0</v>
      </c>
      <c r="H260" s="408">
        <f t="shared" si="40"/>
        <v>0</v>
      </c>
      <c r="I260" s="424">
        <v>0</v>
      </c>
      <c r="J260" s="562"/>
      <c r="K260" s="563"/>
      <c r="L260" s="563"/>
      <c r="M260" s="564"/>
      <c r="N260" s="2"/>
      <c r="O260" s="2"/>
      <c r="P260" s="2"/>
      <c r="Q260" s="2"/>
      <c r="R260" s="2"/>
      <c r="S260" s="2"/>
      <c r="T260" s="2"/>
      <c r="U260" s="2"/>
      <c r="V260" s="2"/>
      <c r="W260" s="2"/>
      <c r="X260" s="2"/>
      <c r="Y260" s="2"/>
      <c r="Z260" s="2"/>
      <c r="AA260" s="2"/>
    </row>
    <row r="261" spans="1:27" s="54" customFormat="1" ht="15" customHeight="1" x14ac:dyDescent="0.25">
      <c r="A261" s="73"/>
      <c r="B261" s="100"/>
      <c r="C261" s="50" t="s">
        <v>123</v>
      </c>
      <c r="D261" s="50" t="s">
        <v>122</v>
      </c>
      <c r="E261" s="100"/>
      <c r="F261" s="100">
        <f>F238</f>
        <v>97.7</v>
      </c>
      <c r="G261" s="100">
        <f>G238</f>
        <v>97.7</v>
      </c>
      <c r="H261" s="408">
        <f t="shared" si="40"/>
        <v>0</v>
      </c>
      <c r="I261" s="424">
        <v>0</v>
      </c>
      <c r="J261" s="562"/>
      <c r="K261" s="563"/>
      <c r="L261" s="563"/>
      <c r="M261" s="564"/>
      <c r="N261" s="2"/>
      <c r="O261" s="2"/>
      <c r="P261" s="2"/>
      <c r="Q261" s="2"/>
      <c r="R261" s="2"/>
      <c r="S261" s="2"/>
      <c r="T261" s="2"/>
      <c r="U261" s="2"/>
      <c r="V261" s="2"/>
      <c r="W261" s="2"/>
      <c r="X261" s="2"/>
      <c r="Y261" s="2"/>
      <c r="Z261" s="2"/>
      <c r="AA261" s="2"/>
    </row>
    <row r="262" spans="1:27" s="54" customFormat="1" ht="15" customHeight="1" x14ac:dyDescent="0.25">
      <c r="A262" s="73"/>
      <c r="B262" s="100"/>
      <c r="C262" s="50" t="s">
        <v>124</v>
      </c>
      <c r="D262" s="50" t="s">
        <v>122</v>
      </c>
      <c r="E262" s="100"/>
      <c r="F262" s="100">
        <f>F237</f>
        <v>417</v>
      </c>
      <c r="G262" s="100">
        <f>G237</f>
        <v>525.66</v>
      </c>
      <c r="H262" s="408">
        <f t="shared" si="40"/>
        <v>108.65999999999997</v>
      </c>
      <c r="I262" s="424">
        <f t="shared" si="41"/>
        <v>126.05755395683454</v>
      </c>
      <c r="J262" s="562"/>
      <c r="K262" s="563"/>
      <c r="L262" s="563"/>
      <c r="M262" s="564"/>
      <c r="N262" s="2"/>
      <c r="O262" s="2"/>
      <c r="P262" s="2"/>
      <c r="Q262" s="2"/>
      <c r="R262" s="2"/>
      <c r="S262" s="2"/>
      <c r="T262" s="2"/>
      <c r="U262" s="2"/>
      <c r="V262" s="2"/>
      <c r="W262" s="2"/>
      <c r="X262" s="2"/>
      <c r="Y262" s="2"/>
      <c r="Z262" s="2"/>
      <c r="AA262" s="2"/>
    </row>
    <row r="263" spans="1:27" s="54" customFormat="1" ht="15" customHeight="1" x14ac:dyDescent="0.25">
      <c r="A263" s="73"/>
      <c r="B263" s="100"/>
      <c r="C263" s="72" t="s">
        <v>125</v>
      </c>
      <c r="D263" s="72" t="s">
        <v>122</v>
      </c>
      <c r="E263" s="100"/>
      <c r="F263" s="100">
        <f>F248</f>
        <v>29000</v>
      </c>
      <c r="G263" s="100">
        <f>G248</f>
        <v>0</v>
      </c>
      <c r="H263" s="408">
        <f t="shared" si="40"/>
        <v>-29000</v>
      </c>
      <c r="I263" s="424">
        <f t="shared" si="41"/>
        <v>0</v>
      </c>
      <c r="J263" s="530"/>
      <c r="K263" s="531"/>
      <c r="L263" s="531"/>
      <c r="M263" s="532"/>
      <c r="N263" s="2"/>
      <c r="O263" s="2"/>
      <c r="P263" s="2"/>
      <c r="Q263" s="2"/>
      <c r="R263" s="2"/>
      <c r="S263" s="2"/>
      <c r="T263" s="2"/>
      <c r="U263" s="2"/>
      <c r="V263" s="2"/>
      <c r="W263" s="2"/>
      <c r="X263" s="2"/>
      <c r="Y263" s="2"/>
      <c r="Z263" s="2"/>
      <c r="AA263" s="2"/>
    </row>
    <row r="264" spans="1:27" ht="24.6" customHeight="1" x14ac:dyDescent="0.25">
      <c r="A264" s="223"/>
      <c r="B264" s="581" t="s">
        <v>321</v>
      </c>
      <c r="C264" s="582"/>
      <c r="D264" s="582"/>
      <c r="E264" s="582"/>
      <c r="F264" s="582"/>
      <c r="G264" s="582"/>
      <c r="H264" s="582"/>
      <c r="I264" s="582"/>
      <c r="J264" s="582"/>
      <c r="K264" s="582"/>
      <c r="L264" s="582"/>
      <c r="M264" s="583"/>
    </row>
    <row r="265" spans="1:27" x14ac:dyDescent="0.25">
      <c r="A265" s="457" t="s">
        <v>85</v>
      </c>
      <c r="B265" s="458"/>
      <c r="C265" s="458"/>
      <c r="D265" s="458"/>
      <c r="E265" s="458"/>
      <c r="F265" s="458"/>
      <c r="G265" s="458"/>
      <c r="H265" s="458"/>
      <c r="I265" s="458"/>
      <c r="J265" s="458"/>
      <c r="K265" s="458"/>
      <c r="L265" s="458"/>
      <c r="M265" s="459"/>
    </row>
    <row r="266" spans="1:27" ht="139.5" customHeight="1" x14ac:dyDescent="0.25">
      <c r="A266" s="143">
        <v>1</v>
      </c>
      <c r="B266" s="432" t="s">
        <v>322</v>
      </c>
      <c r="C266" s="438" t="s">
        <v>323</v>
      </c>
      <c r="D266" s="127" t="s">
        <v>324</v>
      </c>
      <c r="E266" s="127" t="s">
        <v>23</v>
      </c>
      <c r="F266" s="127">
        <v>1</v>
      </c>
      <c r="G266" s="127">
        <v>0</v>
      </c>
      <c r="H266" s="320">
        <f>G266-F266</f>
        <v>-1</v>
      </c>
      <c r="I266" s="320">
        <f>G266/F266*100</f>
        <v>0</v>
      </c>
      <c r="J266" s="320"/>
      <c r="K266" s="127" t="s">
        <v>428</v>
      </c>
      <c r="L266" s="127" t="s">
        <v>325</v>
      </c>
      <c r="M266" s="127" t="s">
        <v>326</v>
      </c>
    </row>
    <row r="267" spans="1:27" ht="93.6" customHeight="1" x14ac:dyDescent="0.25">
      <c r="A267" s="143">
        <v>2</v>
      </c>
      <c r="B267" s="433"/>
      <c r="C267" s="439"/>
      <c r="D267" s="127" t="s">
        <v>327</v>
      </c>
      <c r="E267" s="127" t="s">
        <v>23</v>
      </c>
      <c r="F267" s="127">
        <v>1</v>
      </c>
      <c r="G267" s="127">
        <v>0</v>
      </c>
      <c r="H267" s="390">
        <f>G267-F267</f>
        <v>-1</v>
      </c>
      <c r="I267" s="390">
        <f>G267/F267*100</f>
        <v>0</v>
      </c>
      <c r="J267" s="320"/>
      <c r="K267" s="127"/>
      <c r="L267" s="127" t="s">
        <v>517</v>
      </c>
      <c r="M267" s="23" t="s">
        <v>329</v>
      </c>
    </row>
    <row r="268" spans="1:27" ht="19.5" customHeight="1" x14ac:dyDescent="0.25">
      <c r="A268" s="460" t="s">
        <v>34</v>
      </c>
      <c r="B268" s="460"/>
      <c r="C268" s="460"/>
      <c r="D268" s="460"/>
      <c r="E268" s="460"/>
      <c r="F268" s="460"/>
      <c r="G268" s="460"/>
      <c r="H268" s="460"/>
      <c r="I268" s="460"/>
      <c r="J268" s="460"/>
      <c r="K268" s="460"/>
      <c r="L268" s="460"/>
      <c r="M268" s="460"/>
    </row>
    <row r="269" spans="1:27" ht="176.4" customHeight="1" x14ac:dyDescent="0.25">
      <c r="A269" s="135">
        <v>3</v>
      </c>
      <c r="B269" s="56" t="s">
        <v>330</v>
      </c>
      <c r="C269" s="138" t="s">
        <v>331</v>
      </c>
      <c r="D269" s="133" t="s">
        <v>332</v>
      </c>
      <c r="E269" s="133" t="s">
        <v>527</v>
      </c>
      <c r="F269" s="312">
        <v>2259.4</v>
      </c>
      <c r="G269" s="375">
        <v>2259.4</v>
      </c>
      <c r="H269" s="408">
        <f>G269-F269</f>
        <v>0</v>
      </c>
      <c r="I269" s="408">
        <f>G269/F269*100</f>
        <v>100</v>
      </c>
      <c r="J269" s="313"/>
      <c r="K269" s="150"/>
      <c r="L269" s="150" t="s">
        <v>526</v>
      </c>
      <c r="M269" s="409" t="s">
        <v>514</v>
      </c>
    </row>
    <row r="270" spans="1:27" ht="99.75" customHeight="1" x14ac:dyDescent="0.25">
      <c r="A270" s="143">
        <v>4</v>
      </c>
      <c r="B270" s="144" t="s">
        <v>335</v>
      </c>
      <c r="C270" s="127" t="s">
        <v>336</v>
      </c>
      <c r="D270" s="127" t="s">
        <v>337</v>
      </c>
      <c r="E270" s="127"/>
      <c r="F270" s="306">
        <v>0</v>
      </c>
      <c r="G270" s="306">
        <v>0</v>
      </c>
      <c r="H270" s="306"/>
      <c r="I270" s="306">
        <v>0</v>
      </c>
      <c r="J270" s="306"/>
      <c r="K270" s="225" t="s">
        <v>452</v>
      </c>
      <c r="L270" s="127" t="s">
        <v>453</v>
      </c>
      <c r="M270" s="23" t="s">
        <v>523</v>
      </c>
    </row>
    <row r="271" spans="1:27" ht="104.25" customHeight="1" x14ac:dyDescent="0.25">
      <c r="A271" s="143">
        <v>5</v>
      </c>
      <c r="B271" s="144" t="s">
        <v>340</v>
      </c>
      <c r="C271" s="127" t="s">
        <v>341</v>
      </c>
      <c r="D271" s="127" t="s">
        <v>342</v>
      </c>
      <c r="E271" s="127" t="s">
        <v>23</v>
      </c>
      <c r="F271" s="306">
        <v>1</v>
      </c>
      <c r="G271" s="306">
        <v>1</v>
      </c>
      <c r="H271" s="306">
        <f>G271-F271</f>
        <v>0</v>
      </c>
      <c r="I271" s="306">
        <f>G271/F271*100</f>
        <v>100</v>
      </c>
      <c r="J271" s="306"/>
      <c r="K271" s="126"/>
      <c r="L271" s="127" t="s">
        <v>451</v>
      </c>
      <c r="M271" s="23" t="s">
        <v>522</v>
      </c>
    </row>
    <row r="272" spans="1:27" ht="36" customHeight="1" x14ac:dyDescent="0.25">
      <c r="A272" s="443">
        <v>6</v>
      </c>
      <c r="B272" s="432" t="s">
        <v>344</v>
      </c>
      <c r="C272" s="438" t="s">
        <v>345</v>
      </c>
      <c r="D272" s="451" t="s">
        <v>346</v>
      </c>
      <c r="E272" s="127" t="s">
        <v>347</v>
      </c>
      <c r="F272" s="306">
        <v>5.94</v>
      </c>
      <c r="G272" s="304">
        <v>0</v>
      </c>
      <c r="H272" s="306">
        <f t="shared" ref="H272:H273" si="42">G272-F272</f>
        <v>-5.94</v>
      </c>
      <c r="I272" s="306">
        <f t="shared" ref="I272:I273" si="43">G272/F272*100</f>
        <v>0</v>
      </c>
      <c r="J272" s="557">
        <f>(I272+I273)/2</f>
        <v>5.9145673603504934</v>
      </c>
      <c r="K272" s="579" t="s">
        <v>450</v>
      </c>
      <c r="L272" s="438" t="s">
        <v>338</v>
      </c>
      <c r="M272" s="451" t="s">
        <v>522</v>
      </c>
    </row>
    <row r="273" spans="1:14" ht="157.80000000000001" customHeight="1" x14ac:dyDescent="0.25">
      <c r="A273" s="444"/>
      <c r="B273" s="433"/>
      <c r="C273" s="439"/>
      <c r="D273" s="452"/>
      <c r="E273" s="127" t="s">
        <v>290</v>
      </c>
      <c r="F273" s="306">
        <v>91.3</v>
      </c>
      <c r="G273" s="306">
        <v>10.8</v>
      </c>
      <c r="H273" s="306">
        <f t="shared" si="42"/>
        <v>-80.5</v>
      </c>
      <c r="I273" s="393">
        <f t="shared" si="43"/>
        <v>11.829134720700987</v>
      </c>
      <c r="J273" s="558"/>
      <c r="K273" s="580"/>
      <c r="L273" s="439"/>
      <c r="M273" s="452"/>
    </row>
    <row r="274" spans="1:14" ht="139.5" customHeight="1" x14ac:dyDescent="0.25">
      <c r="A274" s="135">
        <v>7</v>
      </c>
      <c r="B274" s="144" t="s">
        <v>348</v>
      </c>
      <c r="C274" s="127" t="s">
        <v>349</v>
      </c>
      <c r="D274" s="127" t="s">
        <v>350</v>
      </c>
      <c r="E274" s="127" t="s">
        <v>351</v>
      </c>
      <c r="F274" s="306">
        <v>347</v>
      </c>
      <c r="G274" s="306">
        <v>672.75</v>
      </c>
      <c r="H274" s="306">
        <f>G274-F274</f>
        <v>325.75</v>
      </c>
      <c r="I274" s="393">
        <f>G274/F274*100</f>
        <v>193.87608069164267</v>
      </c>
      <c r="J274" s="306"/>
      <c r="K274" s="126"/>
      <c r="L274" s="127" t="s">
        <v>440</v>
      </c>
      <c r="M274" s="127" t="s">
        <v>353</v>
      </c>
    </row>
    <row r="275" spans="1:14" ht="147" customHeight="1" x14ac:dyDescent="0.25">
      <c r="A275" s="25">
        <v>8</v>
      </c>
      <c r="B275" s="113" t="s">
        <v>354</v>
      </c>
      <c r="C275" s="23" t="s">
        <v>355</v>
      </c>
      <c r="D275" s="106" t="s">
        <v>356</v>
      </c>
      <c r="E275" s="23" t="s">
        <v>269</v>
      </c>
      <c r="F275" s="311">
        <v>286.14299999999997</v>
      </c>
      <c r="G275" s="311">
        <v>286.14299999999997</v>
      </c>
      <c r="H275" s="306">
        <f>G275-F275</f>
        <v>0</v>
      </c>
      <c r="I275" s="393">
        <f>G275/F275*100</f>
        <v>100</v>
      </c>
      <c r="J275" s="311"/>
      <c r="K275" s="114"/>
      <c r="L275" s="23" t="s">
        <v>449</v>
      </c>
      <c r="M275" s="23" t="s">
        <v>358</v>
      </c>
      <c r="N275" s="4"/>
    </row>
    <row r="276" spans="1:14" ht="109.8" customHeight="1" x14ac:dyDescent="0.25">
      <c r="A276" s="251">
        <v>9</v>
      </c>
      <c r="B276" s="481" t="s">
        <v>359</v>
      </c>
      <c r="C276" s="429" t="s">
        <v>360</v>
      </c>
      <c r="D276" s="23" t="s">
        <v>361</v>
      </c>
      <c r="E276" s="127" t="s">
        <v>23</v>
      </c>
      <c r="F276" s="306">
        <v>343</v>
      </c>
      <c r="G276" s="306">
        <v>345</v>
      </c>
      <c r="H276" s="306">
        <f t="shared" ref="H276:H278" si="44">G276-F276</f>
        <v>2</v>
      </c>
      <c r="I276" s="393">
        <f t="shared" ref="I276:I278" si="45">G276/F276*100</f>
        <v>100.58309037900874</v>
      </c>
      <c r="J276" s="393"/>
      <c r="K276" s="126"/>
      <c r="L276" s="127" t="s">
        <v>362</v>
      </c>
      <c r="M276" s="438" t="s">
        <v>363</v>
      </c>
    </row>
    <row r="277" spans="1:14" ht="50.4" customHeight="1" x14ac:dyDescent="0.25">
      <c r="A277" s="443">
        <v>10</v>
      </c>
      <c r="B277" s="481"/>
      <c r="C277" s="429"/>
      <c r="D277" s="429" t="s">
        <v>364</v>
      </c>
      <c r="E277" s="75" t="s">
        <v>351</v>
      </c>
      <c r="F277" s="306">
        <v>95.305000000000007</v>
      </c>
      <c r="G277" s="306">
        <v>95.305000000000007</v>
      </c>
      <c r="H277" s="306">
        <f t="shared" si="44"/>
        <v>0</v>
      </c>
      <c r="I277" s="393">
        <f t="shared" si="45"/>
        <v>100</v>
      </c>
      <c r="J277" s="415">
        <f>(I277+I278)/2</f>
        <v>100</v>
      </c>
      <c r="K277" s="394" t="s">
        <v>524</v>
      </c>
      <c r="L277" s="429" t="s">
        <v>448</v>
      </c>
      <c r="M277" s="450"/>
    </row>
    <row r="278" spans="1:14" ht="49.8" customHeight="1" x14ac:dyDescent="0.25">
      <c r="A278" s="445"/>
      <c r="B278" s="481"/>
      <c r="C278" s="429"/>
      <c r="D278" s="429"/>
      <c r="E278" s="225" t="s">
        <v>290</v>
      </c>
      <c r="F278" s="306">
        <v>298.62</v>
      </c>
      <c r="G278" s="306">
        <v>298.62</v>
      </c>
      <c r="H278" s="306">
        <f t="shared" si="44"/>
        <v>0</v>
      </c>
      <c r="I278" s="393">
        <f t="shared" si="45"/>
        <v>100</v>
      </c>
      <c r="J278" s="416"/>
      <c r="K278" s="224"/>
      <c r="L278" s="429"/>
      <c r="M278" s="439"/>
    </row>
    <row r="279" spans="1:14" ht="16.5" customHeight="1" x14ac:dyDescent="0.25">
      <c r="A279" s="440" t="s">
        <v>68</v>
      </c>
      <c r="B279" s="441"/>
      <c r="C279" s="441"/>
      <c r="D279" s="441"/>
      <c r="E279" s="441"/>
      <c r="F279" s="441"/>
      <c r="G279" s="441"/>
      <c r="H279" s="441"/>
      <c r="I279" s="441"/>
      <c r="J279" s="441"/>
      <c r="K279" s="441"/>
      <c r="L279" s="441"/>
      <c r="M279" s="442"/>
    </row>
    <row r="280" spans="1:14" ht="103.8" customHeight="1" x14ac:dyDescent="0.25">
      <c r="A280" s="443">
        <v>11</v>
      </c>
      <c r="B280" s="432" t="s">
        <v>366</v>
      </c>
      <c r="C280" s="447" t="s">
        <v>367</v>
      </c>
      <c r="D280" s="438" t="s">
        <v>446</v>
      </c>
      <c r="E280" s="127" t="s">
        <v>33</v>
      </c>
      <c r="F280" s="306">
        <v>1156.08</v>
      </c>
      <c r="G280" s="306">
        <v>916.98</v>
      </c>
      <c r="H280" s="304">
        <f>G280-F280</f>
        <v>-239.09999999999991</v>
      </c>
      <c r="I280" s="366">
        <f>G280/F280*100</f>
        <v>79.318040274029485</v>
      </c>
      <c r="J280" s="557">
        <f>(I280+I281)/2</f>
        <v>78.381072023807192</v>
      </c>
      <c r="K280" s="438"/>
      <c r="L280" s="438" t="s">
        <v>493</v>
      </c>
      <c r="M280" s="438" t="s">
        <v>329</v>
      </c>
    </row>
    <row r="281" spans="1:14" ht="40.200000000000003" customHeight="1" x14ac:dyDescent="0.25">
      <c r="A281" s="445"/>
      <c r="B281" s="433"/>
      <c r="C281" s="449"/>
      <c r="D281" s="439"/>
      <c r="E281" s="227" t="s">
        <v>19</v>
      </c>
      <c r="F281" s="304">
        <v>4240</v>
      </c>
      <c r="G281" s="304">
        <v>3283.63</v>
      </c>
      <c r="H281" s="304">
        <f>G281-F281</f>
        <v>-956.36999999999989</v>
      </c>
      <c r="I281" s="366">
        <f>G281/F281*100</f>
        <v>77.444103773584899</v>
      </c>
      <c r="J281" s="558"/>
      <c r="K281" s="439"/>
      <c r="L281" s="439"/>
      <c r="M281" s="439"/>
    </row>
    <row r="282" spans="1:14" ht="17.25" customHeight="1" x14ac:dyDescent="0.25">
      <c r="A282" s="443">
        <v>12</v>
      </c>
      <c r="B282" s="432" t="s">
        <v>370</v>
      </c>
      <c r="C282" s="447" t="s">
        <v>371</v>
      </c>
      <c r="D282" s="438" t="s">
        <v>372</v>
      </c>
      <c r="E282" s="438" t="s">
        <v>19</v>
      </c>
      <c r="F282" s="587">
        <v>128034.24000000001</v>
      </c>
      <c r="G282" s="587">
        <v>128034.4</v>
      </c>
      <c r="H282" s="304">
        <f>G282-F282</f>
        <v>0.15999999998894054</v>
      </c>
      <c r="I282" s="366">
        <f>G282/F282*100</f>
        <v>100.00012496657142</v>
      </c>
      <c r="J282" s="376">
        <f>(I282+I284)/2</f>
        <v>100.00006248328572</v>
      </c>
      <c r="K282" s="438"/>
      <c r="L282" s="438" t="s">
        <v>374</v>
      </c>
      <c r="M282" s="438" t="s">
        <v>375</v>
      </c>
    </row>
    <row r="283" spans="1:14" ht="27.6" customHeight="1" x14ac:dyDescent="0.25">
      <c r="A283" s="444"/>
      <c r="B283" s="446"/>
      <c r="C283" s="448"/>
      <c r="D283" s="450"/>
      <c r="E283" s="439"/>
      <c r="F283" s="595"/>
      <c r="G283" s="588"/>
      <c r="H283" s="307"/>
      <c r="I283" s="307"/>
      <c r="J283" s="307"/>
      <c r="K283" s="450"/>
      <c r="L283" s="450"/>
      <c r="M283" s="450"/>
    </row>
    <row r="284" spans="1:14" ht="37.799999999999997" customHeight="1" x14ac:dyDescent="0.25">
      <c r="A284" s="445"/>
      <c r="B284" s="446"/>
      <c r="C284" s="448"/>
      <c r="D284" s="439"/>
      <c r="E284" s="127" t="s">
        <v>33</v>
      </c>
      <c r="F284" s="306">
        <v>6430.9</v>
      </c>
      <c r="G284" s="306">
        <v>6430.9</v>
      </c>
      <c r="H284" s="304">
        <f t="shared" ref="H284:H289" si="46">G284-F284</f>
        <v>0</v>
      </c>
      <c r="I284" s="366">
        <f t="shared" ref="I284:I289" si="47">G284/F284*100</f>
        <v>100</v>
      </c>
      <c r="J284" s="308"/>
      <c r="K284" s="439"/>
      <c r="L284" s="439"/>
      <c r="M284" s="439"/>
    </row>
    <row r="285" spans="1:14" ht="84" customHeight="1" x14ac:dyDescent="0.25">
      <c r="A285" s="143">
        <v>13</v>
      </c>
      <c r="B285" s="433"/>
      <c r="C285" s="449"/>
      <c r="D285" s="140" t="s">
        <v>376</v>
      </c>
      <c r="E285" s="115" t="s">
        <v>377</v>
      </c>
      <c r="F285" s="309">
        <v>118000</v>
      </c>
      <c r="G285" s="310">
        <v>9361</v>
      </c>
      <c r="H285" s="304">
        <f t="shared" si="46"/>
        <v>-108639</v>
      </c>
      <c r="I285" s="366">
        <f t="shared" si="47"/>
        <v>7.9330508474576273</v>
      </c>
      <c r="J285" s="310"/>
      <c r="K285" s="197" t="s">
        <v>494</v>
      </c>
      <c r="L285" s="128" t="s">
        <v>378</v>
      </c>
      <c r="M285" s="137" t="s">
        <v>379</v>
      </c>
    </row>
    <row r="286" spans="1:14" ht="42.6" customHeight="1" x14ac:dyDescent="0.25">
      <c r="A286" s="443">
        <v>14</v>
      </c>
      <c r="B286" s="432" t="s">
        <v>380</v>
      </c>
      <c r="C286" s="447" t="s">
        <v>381</v>
      </c>
      <c r="D286" s="451" t="s">
        <v>382</v>
      </c>
      <c r="E286" s="132" t="s">
        <v>290</v>
      </c>
      <c r="F286" s="304">
        <v>1900</v>
      </c>
      <c r="G286" s="305">
        <f>1716+300</f>
        <v>2016</v>
      </c>
      <c r="H286" s="425">
        <f t="shared" si="46"/>
        <v>116</v>
      </c>
      <c r="I286" s="393">
        <f t="shared" si="47"/>
        <v>106.10526315789474</v>
      </c>
      <c r="J286" s="565">
        <f>(I286+I287)/2</f>
        <v>103.05263157894737</v>
      </c>
      <c r="K286" s="547"/>
      <c r="L286" s="438" t="s">
        <v>458</v>
      </c>
      <c r="M286" s="438" t="s">
        <v>384</v>
      </c>
    </row>
    <row r="287" spans="1:14" ht="111" customHeight="1" x14ac:dyDescent="0.25">
      <c r="A287" s="445"/>
      <c r="B287" s="433"/>
      <c r="C287" s="449"/>
      <c r="D287" s="452"/>
      <c r="E287" s="227" t="s">
        <v>33</v>
      </c>
      <c r="F287" s="304">
        <v>14</v>
      </c>
      <c r="G287" s="305">
        <v>14</v>
      </c>
      <c r="H287" s="354">
        <f t="shared" si="46"/>
        <v>0</v>
      </c>
      <c r="I287" s="393">
        <f t="shared" si="47"/>
        <v>100</v>
      </c>
      <c r="J287" s="566"/>
      <c r="K287" s="556"/>
      <c r="L287" s="439"/>
      <c r="M287" s="439"/>
    </row>
    <row r="288" spans="1:14" ht="94.5" customHeight="1" x14ac:dyDescent="0.25">
      <c r="A288" s="143">
        <v>15</v>
      </c>
      <c r="B288" s="432" t="s">
        <v>385</v>
      </c>
      <c r="C288" s="434" t="s">
        <v>386</v>
      </c>
      <c r="D288" s="23" t="s">
        <v>387</v>
      </c>
      <c r="E288" s="127" t="s">
        <v>290</v>
      </c>
      <c r="F288" s="306">
        <v>1460</v>
      </c>
      <c r="G288" s="306">
        <v>1460</v>
      </c>
      <c r="H288" s="306">
        <f t="shared" si="46"/>
        <v>0</v>
      </c>
      <c r="I288" s="306">
        <f t="shared" si="47"/>
        <v>100</v>
      </c>
      <c r="J288" s="306"/>
      <c r="K288" s="126"/>
      <c r="L288" s="127" t="s">
        <v>459</v>
      </c>
      <c r="M288" s="127" t="s">
        <v>384</v>
      </c>
    </row>
    <row r="289" spans="1:30" ht="91.8" customHeight="1" x14ac:dyDescent="0.25">
      <c r="A289" s="143">
        <v>16</v>
      </c>
      <c r="B289" s="433"/>
      <c r="C289" s="435"/>
      <c r="D289" s="23" t="s">
        <v>389</v>
      </c>
      <c r="E289" s="127" t="s">
        <v>290</v>
      </c>
      <c r="F289" s="306">
        <v>374</v>
      </c>
      <c r="G289" s="306">
        <v>374</v>
      </c>
      <c r="H289" s="306">
        <f t="shared" si="46"/>
        <v>0</v>
      </c>
      <c r="I289" s="306">
        <f t="shared" si="47"/>
        <v>100</v>
      </c>
      <c r="J289" s="306"/>
      <c r="K289" s="126"/>
      <c r="L289" s="127" t="s">
        <v>460</v>
      </c>
      <c r="M289" s="127" t="s">
        <v>384</v>
      </c>
    </row>
    <row r="290" spans="1:30" ht="27" customHeight="1" x14ac:dyDescent="0.25">
      <c r="A290" s="135"/>
      <c r="B290" s="214"/>
      <c r="C290" s="50" t="s">
        <v>119</v>
      </c>
      <c r="D290" s="212"/>
      <c r="E290" s="49"/>
      <c r="F290" s="50">
        <v>16</v>
      </c>
      <c r="G290" s="160"/>
      <c r="H290" s="160"/>
      <c r="I290" s="160"/>
      <c r="J290" s="160"/>
      <c r="K290" s="160"/>
      <c r="L290" s="140"/>
      <c r="M290" s="140"/>
    </row>
    <row r="291" spans="1:30" ht="0.75" customHeight="1" x14ac:dyDescent="0.25">
      <c r="A291" s="135"/>
      <c r="B291" s="436" t="s">
        <v>120</v>
      </c>
      <c r="C291" s="437"/>
      <c r="D291" s="437"/>
      <c r="E291" s="131"/>
      <c r="F291" s="52" t="e">
        <f>F292+F293+F294+F295</f>
        <v>#REF!</v>
      </c>
      <c r="G291" s="166"/>
      <c r="H291" s="166"/>
      <c r="I291" s="166"/>
      <c r="J291" s="166"/>
      <c r="K291" s="166"/>
      <c r="L291" s="140"/>
      <c r="M291" s="140"/>
    </row>
    <row r="292" spans="1:30" hidden="1" x14ac:dyDescent="0.25">
      <c r="A292" s="135"/>
      <c r="B292" s="215"/>
      <c r="C292" s="50" t="s">
        <v>121</v>
      </c>
      <c r="D292" s="50" t="s">
        <v>122</v>
      </c>
      <c r="E292" s="23"/>
      <c r="F292" s="50" t="e">
        <f>#REF!</f>
        <v>#REF!</v>
      </c>
      <c r="G292" s="160"/>
      <c r="H292" s="160"/>
      <c r="I292" s="160"/>
      <c r="J292" s="160"/>
      <c r="K292" s="160"/>
      <c r="L292" s="140"/>
      <c r="M292" s="140"/>
    </row>
    <row r="293" spans="1:30" hidden="1" x14ac:dyDescent="0.25">
      <c r="A293" s="135"/>
      <c r="B293" s="215"/>
      <c r="C293" s="50" t="s">
        <v>123</v>
      </c>
      <c r="D293" s="50" t="s">
        <v>122</v>
      </c>
      <c r="E293" s="23"/>
      <c r="F293" s="50">
        <f>F282+F272</f>
        <v>128040.18000000001</v>
      </c>
      <c r="G293" s="160"/>
      <c r="H293" s="160"/>
      <c r="I293" s="160"/>
      <c r="J293" s="160"/>
      <c r="K293" s="160"/>
      <c r="L293" s="140"/>
      <c r="M293" s="140"/>
    </row>
    <row r="294" spans="1:30" hidden="1" x14ac:dyDescent="0.25">
      <c r="A294" s="135"/>
      <c r="B294" s="215"/>
      <c r="C294" s="50" t="s">
        <v>124</v>
      </c>
      <c r="D294" s="50" t="s">
        <v>122</v>
      </c>
      <c r="E294" s="23"/>
      <c r="F294" s="50">
        <f>F284+F280+F277+F275+F274</f>
        <v>8315.4279999999999</v>
      </c>
      <c r="G294" s="160"/>
      <c r="H294" s="160"/>
      <c r="I294" s="160"/>
      <c r="J294" s="160"/>
      <c r="K294" s="160"/>
      <c r="L294" s="140"/>
      <c r="M294" s="140"/>
    </row>
    <row r="295" spans="1:30" hidden="1" x14ac:dyDescent="0.25">
      <c r="A295" s="135"/>
      <c r="B295" s="215"/>
      <c r="C295" s="50" t="s">
        <v>125</v>
      </c>
      <c r="D295" s="50" t="s">
        <v>122</v>
      </c>
      <c r="E295" s="23"/>
      <c r="F295" s="50">
        <f>F289+F288+F286+F285+F273</f>
        <v>121825.3</v>
      </c>
      <c r="G295" s="160"/>
      <c r="H295" s="160"/>
      <c r="I295" s="160"/>
      <c r="J295" s="160"/>
      <c r="K295" s="160"/>
      <c r="L295" s="140"/>
      <c r="M295" s="140"/>
      <c r="N295" s="4"/>
      <c r="O295" s="4"/>
      <c r="P295" s="4"/>
      <c r="Q295" s="4"/>
      <c r="R295" s="4"/>
      <c r="S295" s="4"/>
      <c r="T295" s="4"/>
      <c r="U295" s="4"/>
      <c r="V295" s="4"/>
      <c r="W295" s="4"/>
      <c r="X295" s="4"/>
      <c r="Y295" s="4"/>
      <c r="Z295" s="4"/>
      <c r="AA295" s="4"/>
    </row>
    <row r="296" spans="1:30" hidden="1" x14ac:dyDescent="0.25">
      <c r="A296" s="135"/>
      <c r="B296" s="242"/>
      <c r="C296" s="160"/>
      <c r="D296" s="50"/>
      <c r="E296" s="140"/>
      <c r="F296" s="118"/>
      <c r="G296" s="118"/>
      <c r="H296" s="118"/>
      <c r="I296" s="118"/>
      <c r="J296" s="118"/>
      <c r="K296" s="118"/>
      <c r="L296" s="140"/>
      <c r="M296" s="140"/>
      <c r="N296" s="4"/>
      <c r="O296" s="4"/>
      <c r="P296" s="4"/>
      <c r="Q296" s="4"/>
      <c r="R296" s="4"/>
      <c r="S296" s="4"/>
      <c r="T296" s="4"/>
      <c r="U296" s="4"/>
      <c r="V296" s="4"/>
      <c r="W296" s="4"/>
      <c r="X296" s="4"/>
      <c r="Y296" s="4"/>
      <c r="Z296" s="4"/>
      <c r="AA296" s="4"/>
      <c r="AB296" s="4"/>
      <c r="AC296" s="4"/>
      <c r="AD296" s="4"/>
    </row>
    <row r="297" spans="1:30" s="120" customFormat="1" ht="27.6" hidden="1" x14ac:dyDescent="0.25">
      <c r="A297" s="119"/>
      <c r="B297" s="214"/>
      <c r="C297" s="50" t="s">
        <v>391</v>
      </c>
      <c r="D297" s="212"/>
      <c r="E297" s="49"/>
      <c r="F297" s="50">
        <f>F290+F249+F221+F201+F160+F133+F102+F77+F55+F35</f>
        <v>64</v>
      </c>
      <c r="G297" s="160"/>
      <c r="H297" s="160"/>
      <c r="I297" s="160"/>
      <c r="J297" s="160"/>
      <c r="K297" s="160"/>
      <c r="L297" s="140"/>
      <c r="M297" s="140"/>
      <c r="N297" s="4"/>
      <c r="O297" s="4"/>
      <c r="P297" s="4"/>
      <c r="Q297" s="4"/>
      <c r="R297" s="4"/>
      <c r="S297" s="4"/>
      <c r="T297" s="4"/>
      <c r="U297" s="4"/>
      <c r="V297" s="4"/>
      <c r="W297" s="4"/>
      <c r="X297" s="4"/>
      <c r="Y297" s="4"/>
      <c r="Z297" s="4"/>
      <c r="AA297" s="4"/>
      <c r="AB297" s="4"/>
      <c r="AC297" s="4"/>
      <c r="AD297" s="4"/>
    </row>
    <row r="298" spans="1:30" s="120" customFormat="1" ht="20.399999999999999" hidden="1" x14ac:dyDescent="0.25">
      <c r="A298" s="119"/>
      <c r="B298" s="436" t="s">
        <v>392</v>
      </c>
      <c r="C298" s="437"/>
      <c r="D298" s="437"/>
      <c r="E298" s="131"/>
      <c r="F298" s="52" t="e">
        <f>F291+F250+F134+F103+F56</f>
        <v>#REF!</v>
      </c>
      <c r="G298" s="167"/>
      <c r="H298" s="167"/>
      <c r="I298" s="167"/>
      <c r="J298" s="167"/>
      <c r="K298" s="167"/>
      <c r="L298" s="4"/>
      <c r="M298" s="4"/>
      <c r="N298" s="4"/>
      <c r="O298" s="4"/>
      <c r="P298" s="4"/>
      <c r="Q298" s="4"/>
      <c r="R298" s="4"/>
      <c r="S298" s="4"/>
      <c r="T298" s="4"/>
      <c r="U298" s="4"/>
      <c r="V298" s="4"/>
      <c r="W298" s="4"/>
      <c r="X298" s="4"/>
      <c r="Y298" s="4"/>
      <c r="Z298" s="4"/>
      <c r="AA298" s="4"/>
      <c r="AB298" s="4"/>
      <c r="AC298" s="4"/>
      <c r="AD298" s="4"/>
    </row>
    <row r="299" spans="1:30" s="120" customFormat="1" ht="82.8" hidden="1" x14ac:dyDescent="0.25">
      <c r="A299" s="119"/>
      <c r="B299" s="215"/>
      <c r="C299" s="50" t="s">
        <v>121</v>
      </c>
      <c r="D299" s="50" t="s">
        <v>122</v>
      </c>
      <c r="E299" s="23"/>
      <c r="F299" s="121" t="s">
        <v>468</v>
      </c>
      <c r="G299" s="168"/>
      <c r="H299" s="168"/>
      <c r="I299" s="168"/>
      <c r="J299" s="168"/>
      <c r="K299" s="168"/>
      <c r="L299" s="4"/>
      <c r="M299" s="4"/>
      <c r="N299" s="4"/>
      <c r="O299" s="4"/>
      <c r="P299" s="4"/>
      <c r="Q299" s="4"/>
      <c r="R299" s="4"/>
      <c r="S299" s="4"/>
      <c r="T299" s="4"/>
      <c r="U299" s="4"/>
      <c r="V299" s="4"/>
      <c r="W299" s="4"/>
      <c r="X299" s="4"/>
      <c r="Y299" s="4"/>
      <c r="Z299" s="4"/>
      <c r="AA299" s="4"/>
      <c r="AB299" s="4"/>
      <c r="AC299" s="4"/>
      <c r="AD299" s="4"/>
    </row>
    <row r="300" spans="1:30" s="120" customFormat="1" ht="82.8" hidden="1" x14ac:dyDescent="0.25">
      <c r="A300" s="119"/>
      <c r="B300" s="215"/>
      <c r="C300" s="50" t="s">
        <v>123</v>
      </c>
      <c r="D300" s="50" t="s">
        <v>122</v>
      </c>
      <c r="E300" s="23"/>
      <c r="F300" s="121" t="s">
        <v>469</v>
      </c>
      <c r="G300" s="168"/>
      <c r="H300" s="168"/>
      <c r="I300" s="168"/>
      <c r="J300" s="168"/>
      <c r="K300" s="168"/>
      <c r="L300" s="4"/>
      <c r="M300" s="4"/>
      <c r="N300" s="4"/>
      <c r="O300" s="4"/>
      <c r="P300" s="4"/>
      <c r="Q300" s="4"/>
      <c r="R300" s="4"/>
      <c r="S300" s="4"/>
      <c r="T300" s="4"/>
      <c r="U300" s="4"/>
      <c r="V300" s="4"/>
      <c r="W300" s="4"/>
      <c r="X300" s="4"/>
      <c r="Y300" s="4"/>
      <c r="Z300" s="4"/>
      <c r="AA300" s="4"/>
      <c r="AB300" s="4"/>
      <c r="AC300" s="4"/>
      <c r="AD300" s="4"/>
    </row>
    <row r="301" spans="1:30" s="120" customFormat="1" x14ac:dyDescent="0.25">
      <c r="A301" s="119"/>
      <c r="B301" s="215"/>
      <c r="C301" s="50" t="s">
        <v>429</v>
      </c>
      <c r="D301" s="50">
        <v>10</v>
      </c>
      <c r="E301" s="23"/>
      <c r="F301" s="121"/>
      <c r="G301" s="168"/>
      <c r="H301" s="168"/>
      <c r="I301" s="168"/>
      <c r="J301" s="168"/>
      <c r="K301" s="168"/>
      <c r="L301" s="4"/>
      <c r="M301" s="4"/>
      <c r="N301" s="4"/>
      <c r="O301" s="4"/>
      <c r="P301" s="4"/>
      <c r="Q301" s="4"/>
      <c r="R301" s="4"/>
      <c r="S301" s="4"/>
      <c r="T301" s="4"/>
      <c r="U301" s="4"/>
      <c r="V301" s="4"/>
      <c r="W301" s="4"/>
      <c r="X301" s="4"/>
      <c r="Y301" s="4"/>
      <c r="Z301" s="4"/>
      <c r="AA301" s="4"/>
      <c r="AB301" s="4"/>
      <c r="AC301" s="4"/>
      <c r="AD301" s="4"/>
    </row>
    <row r="302" spans="1:30" s="120" customFormat="1" x14ac:dyDescent="0.25">
      <c r="A302" s="119"/>
      <c r="B302" s="215"/>
      <c r="C302" s="50" t="s">
        <v>430</v>
      </c>
      <c r="D302" s="50">
        <v>3</v>
      </c>
      <c r="E302" s="23"/>
      <c r="F302" s="121"/>
      <c r="G302" s="168"/>
      <c r="H302" s="168"/>
      <c r="I302" s="168"/>
      <c r="J302" s="168"/>
      <c r="K302" s="168"/>
      <c r="L302" s="4"/>
      <c r="M302" s="4"/>
      <c r="N302" s="4"/>
      <c r="O302" s="4"/>
      <c r="P302" s="4"/>
      <c r="Q302" s="4"/>
      <c r="R302" s="4"/>
      <c r="S302" s="4"/>
      <c r="T302" s="4"/>
      <c r="U302" s="4"/>
      <c r="V302" s="4"/>
      <c r="W302" s="4"/>
      <c r="X302" s="4"/>
      <c r="Y302" s="4"/>
      <c r="Z302" s="4"/>
      <c r="AA302" s="4"/>
      <c r="AB302" s="4"/>
      <c r="AC302" s="4"/>
      <c r="AD302" s="4"/>
    </row>
    <row r="303" spans="1:30" s="120" customFormat="1" x14ac:dyDescent="0.25">
      <c r="A303" s="119"/>
      <c r="B303" s="215"/>
      <c r="C303" s="50" t="s">
        <v>426</v>
      </c>
      <c r="D303" s="50">
        <v>3</v>
      </c>
      <c r="E303" s="23"/>
      <c r="F303" s="121"/>
      <c r="G303" s="168"/>
      <c r="H303" s="168"/>
      <c r="I303" s="168"/>
      <c r="J303" s="168"/>
      <c r="K303" s="168"/>
      <c r="L303" s="4"/>
      <c r="M303" s="4"/>
      <c r="N303" s="4"/>
      <c r="O303" s="4"/>
      <c r="P303" s="4"/>
      <c r="Q303" s="4"/>
      <c r="R303" s="4"/>
      <c r="S303" s="4"/>
      <c r="T303" s="4"/>
      <c r="U303" s="4"/>
      <c r="V303" s="4"/>
      <c r="W303" s="4"/>
      <c r="X303" s="4"/>
      <c r="Y303" s="4"/>
      <c r="Z303" s="4"/>
      <c r="AA303" s="4"/>
      <c r="AB303" s="4"/>
      <c r="AC303" s="4"/>
      <c r="AD303" s="4"/>
    </row>
    <row r="304" spans="1:30" s="120" customFormat="1" x14ac:dyDescent="0.25">
      <c r="A304" s="119"/>
      <c r="B304" s="567" t="s">
        <v>467</v>
      </c>
      <c r="C304" s="568"/>
      <c r="D304" s="569"/>
      <c r="E304" s="23"/>
      <c r="F304" s="262">
        <f>F305+F306+F307+F309</f>
        <v>264992.92799999996</v>
      </c>
      <c r="G304" s="262">
        <f>G305+G306+G307+G309</f>
        <v>155513.92800000001</v>
      </c>
      <c r="H304" s="220">
        <f>G304-F304</f>
        <v>-109478.99999999994</v>
      </c>
      <c r="I304" s="378">
        <f>(G304/F304)*100</f>
        <v>58.686067274972729</v>
      </c>
      <c r="J304" s="220"/>
      <c r="K304" s="168"/>
      <c r="L304" s="4"/>
      <c r="M304" s="4"/>
      <c r="N304" s="4"/>
      <c r="O304" s="4"/>
      <c r="P304" s="4"/>
      <c r="Q304" s="4"/>
      <c r="R304" s="4"/>
      <c r="S304" s="4"/>
      <c r="T304" s="4"/>
      <c r="U304" s="4"/>
      <c r="V304" s="4"/>
      <c r="W304" s="4"/>
      <c r="X304" s="4"/>
      <c r="Y304" s="4"/>
      <c r="Z304" s="4"/>
      <c r="AA304" s="4"/>
      <c r="AB304" s="4"/>
      <c r="AC304" s="4"/>
      <c r="AD304" s="4"/>
    </row>
    <row r="305" spans="1:30" s="120" customFormat="1" x14ac:dyDescent="0.25">
      <c r="A305" s="119"/>
      <c r="B305" s="215"/>
      <c r="C305" s="50" t="s">
        <v>121</v>
      </c>
      <c r="D305" s="50" t="s">
        <v>122</v>
      </c>
      <c r="E305" s="23"/>
      <c r="F305" s="262">
        <f>F269</f>
        <v>2259.4</v>
      </c>
      <c r="G305" s="262">
        <f>G269</f>
        <v>2259.4</v>
      </c>
      <c r="H305" s="220">
        <f t="shared" ref="H305:H309" si="48">G305-F305</f>
        <v>0</v>
      </c>
      <c r="I305" s="378">
        <f>(G305/F305)*100</f>
        <v>100</v>
      </c>
      <c r="J305" s="220"/>
      <c r="K305" s="168"/>
      <c r="L305" s="4"/>
      <c r="M305" s="4"/>
      <c r="N305" s="4"/>
      <c r="O305" s="4"/>
      <c r="P305" s="4"/>
      <c r="Q305" s="4"/>
      <c r="R305" s="4"/>
      <c r="S305" s="4"/>
      <c r="T305" s="4"/>
      <c r="U305" s="4"/>
      <c r="V305" s="4"/>
      <c r="W305" s="4"/>
      <c r="X305" s="4"/>
      <c r="Y305" s="4"/>
      <c r="Z305" s="4"/>
      <c r="AA305" s="4"/>
      <c r="AB305" s="4"/>
      <c r="AC305" s="4"/>
      <c r="AD305" s="4"/>
    </row>
    <row r="306" spans="1:30" s="120" customFormat="1" x14ac:dyDescent="0.25">
      <c r="A306" s="119"/>
      <c r="B306" s="215"/>
      <c r="C306" s="50" t="s">
        <v>123</v>
      </c>
      <c r="D306" s="50" t="s">
        <v>122</v>
      </c>
      <c r="E306" s="23"/>
      <c r="F306" s="262">
        <f>F282+F281+F272</f>
        <v>132280.18</v>
      </c>
      <c r="G306" s="262">
        <f>G282+G281+G272</f>
        <v>131318.03</v>
      </c>
      <c r="H306" s="220">
        <f t="shared" si="48"/>
        <v>-962.14999999999418</v>
      </c>
      <c r="I306" s="378">
        <f t="shared" ref="I306:I309" si="49">(G306/F306)*100</f>
        <v>99.272642356549568</v>
      </c>
      <c r="J306" s="220"/>
      <c r="K306" s="168"/>
      <c r="L306" s="4"/>
      <c r="M306" s="4"/>
      <c r="N306" s="4"/>
      <c r="O306" s="4"/>
      <c r="P306" s="4"/>
      <c r="Q306" s="4"/>
      <c r="R306" s="4"/>
      <c r="S306" s="4"/>
      <c r="T306" s="4"/>
      <c r="U306" s="4"/>
      <c r="V306" s="4"/>
      <c r="W306" s="4"/>
      <c r="X306" s="4"/>
      <c r="Y306" s="4"/>
      <c r="Z306" s="4"/>
      <c r="AA306" s="4"/>
      <c r="AB306" s="4"/>
      <c r="AC306" s="4"/>
      <c r="AD306" s="4"/>
    </row>
    <row r="307" spans="1:30" s="120" customFormat="1" ht="13.2" customHeight="1" x14ac:dyDescent="0.25">
      <c r="A307" s="119"/>
      <c r="B307" s="26"/>
      <c r="C307" s="50" t="s">
        <v>124</v>
      </c>
      <c r="D307" s="50" t="s">
        <v>122</v>
      </c>
      <c r="E307" s="23"/>
      <c r="F307" s="262">
        <f>F287+F284+F280+F277+F275+F274</f>
        <v>8329.4279999999999</v>
      </c>
      <c r="G307" s="262">
        <f>G287+G284+G280+G277+G275+G274</f>
        <v>8416.0779999999995</v>
      </c>
      <c r="H307" s="220">
        <f t="shared" si="48"/>
        <v>86.649999999999636</v>
      </c>
      <c r="I307" s="378">
        <f t="shared" si="49"/>
        <v>101.04028752034353</v>
      </c>
      <c r="J307" s="220"/>
      <c r="K307" s="168"/>
      <c r="L307" s="4"/>
      <c r="M307" s="4"/>
      <c r="N307" s="4"/>
      <c r="O307" s="4"/>
      <c r="P307" s="4"/>
      <c r="Q307" s="4"/>
      <c r="R307" s="4"/>
      <c r="S307" s="4"/>
      <c r="T307" s="4"/>
      <c r="U307" s="4"/>
      <c r="V307" s="4"/>
      <c r="W307" s="4"/>
      <c r="X307" s="4"/>
      <c r="Y307" s="4"/>
      <c r="Z307" s="4"/>
      <c r="AA307" s="4"/>
      <c r="AB307" s="4"/>
      <c r="AC307" s="4"/>
      <c r="AD307" s="4"/>
    </row>
    <row r="308" spans="1:30" ht="82.8" hidden="1" x14ac:dyDescent="0.25">
      <c r="A308" s="119"/>
      <c r="B308" s="26"/>
      <c r="C308" s="72" t="s">
        <v>125</v>
      </c>
      <c r="D308" s="72" t="s">
        <v>122</v>
      </c>
      <c r="E308" s="23"/>
      <c r="F308" s="121" t="s">
        <v>470</v>
      </c>
      <c r="G308" s="121"/>
      <c r="H308" s="220" t="e">
        <f t="shared" si="48"/>
        <v>#VALUE!</v>
      </c>
      <c r="I308" s="378" t="e">
        <f t="shared" si="49"/>
        <v>#VALUE!</v>
      </c>
      <c r="J308" s="168"/>
      <c r="K308" s="168"/>
      <c r="L308" s="4"/>
      <c r="M308" s="4"/>
      <c r="AB308" s="4"/>
      <c r="AC308" s="4"/>
      <c r="AD308" s="4"/>
    </row>
    <row r="309" spans="1:30" ht="15.6" customHeight="1" x14ac:dyDescent="0.25">
      <c r="A309" s="135"/>
      <c r="B309" s="253"/>
      <c r="C309" s="72" t="s">
        <v>125</v>
      </c>
      <c r="D309" s="72" t="s">
        <v>122</v>
      </c>
      <c r="E309" s="253"/>
      <c r="F309" s="253">
        <f>F289+F288+F286+F285+F278+F273</f>
        <v>122123.92</v>
      </c>
      <c r="G309" s="253">
        <f>G289+G288+G286+G285+G278+G273</f>
        <v>13520.42</v>
      </c>
      <c r="H309" s="220">
        <f t="shared" si="48"/>
        <v>-108603.5</v>
      </c>
      <c r="I309" s="378">
        <f t="shared" si="49"/>
        <v>11.071066176061169</v>
      </c>
      <c r="J309" s="169"/>
      <c r="K309" s="169"/>
    </row>
    <row r="310" spans="1:30" ht="14.4" customHeight="1" x14ac:dyDescent="0.25">
      <c r="A310" s="73"/>
      <c r="B310" s="429"/>
      <c r="C310" s="428"/>
      <c r="D310" s="428"/>
      <c r="E310" s="428"/>
      <c r="F310" s="428"/>
      <c r="G310" s="428"/>
      <c r="H310" s="428"/>
      <c r="I310" s="428"/>
      <c r="J310" s="428"/>
      <c r="K310" s="428"/>
      <c r="L310" s="428"/>
      <c r="M310" s="428"/>
    </row>
    <row r="311" spans="1:30" ht="14.25" customHeight="1" x14ac:dyDescent="0.25">
      <c r="A311" s="125"/>
      <c r="B311" s="429"/>
      <c r="C311" s="429"/>
      <c r="D311" s="429"/>
      <c r="E311" s="429"/>
      <c r="F311" s="429"/>
      <c r="G311" s="429"/>
      <c r="H311" s="429"/>
      <c r="I311" s="429"/>
      <c r="J311" s="429"/>
      <c r="K311" s="429"/>
      <c r="L311" s="429"/>
      <c r="M311" s="429"/>
    </row>
    <row r="312" spans="1:30" ht="18" hidden="1" customHeight="1" x14ac:dyDescent="0.25">
      <c r="A312" s="125"/>
      <c r="B312" s="428"/>
      <c r="C312" s="428"/>
      <c r="D312" s="428"/>
      <c r="E312" s="428"/>
      <c r="F312" s="428"/>
      <c r="G312" s="428"/>
      <c r="H312" s="428"/>
      <c r="I312" s="428"/>
      <c r="J312" s="428"/>
      <c r="K312" s="428"/>
      <c r="L312" s="428"/>
      <c r="M312" s="428"/>
    </row>
    <row r="313" spans="1:30" ht="186" hidden="1" customHeight="1" x14ac:dyDescent="0.25">
      <c r="A313" s="125"/>
      <c r="B313" s="429"/>
      <c r="C313" s="428"/>
      <c r="D313" s="428"/>
      <c r="E313" s="428"/>
      <c r="F313" s="428"/>
      <c r="G313" s="428"/>
      <c r="H313" s="428"/>
      <c r="I313" s="428"/>
      <c r="J313" s="428"/>
      <c r="K313" s="428"/>
      <c r="L313" s="428"/>
      <c r="M313" s="428"/>
    </row>
    <row r="314" spans="1:30" hidden="1" x14ac:dyDescent="0.25">
      <c r="A314" s="125"/>
    </row>
    <row r="315" spans="1:30" ht="27.6" x14ac:dyDescent="0.25">
      <c r="A315" s="125"/>
      <c r="B315" s="208"/>
      <c r="C315" s="100" t="s">
        <v>445</v>
      </c>
      <c r="D315" s="244">
        <f>F290+F249+F221+F201+F160+F133+F102+F77+F55+D34</f>
        <v>77</v>
      </c>
      <c r="E315" s="202"/>
      <c r="F315" s="207"/>
      <c r="G315" s="207"/>
      <c r="H315" s="325"/>
      <c r="I315" s="325"/>
      <c r="J315" s="325"/>
      <c r="K315" s="207"/>
      <c r="L315" s="207"/>
      <c r="M315" s="201"/>
    </row>
    <row r="316" spans="1:30" x14ac:dyDescent="0.25">
      <c r="A316" s="125"/>
      <c r="B316" s="208"/>
      <c r="C316" s="244" t="s">
        <v>429</v>
      </c>
      <c r="D316" s="245">
        <f>D301+D255+D227+D210+D161+D139+D108+D83+D61+D36</f>
        <v>30</v>
      </c>
      <c r="E316" s="203"/>
      <c r="F316" s="169"/>
      <c r="G316" s="169"/>
      <c r="H316" s="169"/>
      <c r="I316" s="169"/>
      <c r="J316" s="169"/>
      <c r="K316" s="169"/>
      <c r="L316" s="169"/>
      <c r="M316" s="204"/>
    </row>
    <row r="317" spans="1:30" ht="15" customHeight="1" x14ac:dyDescent="0.25">
      <c r="A317" s="243"/>
      <c r="B317" s="198"/>
      <c r="C317" s="100" t="s">
        <v>430</v>
      </c>
      <c r="D317" s="250">
        <f>D302+D257+D229+D211+D162+D140+D109+D84+D62+D37</f>
        <v>21</v>
      </c>
      <c r="E317" s="203"/>
      <c r="F317" s="169"/>
      <c r="G317" s="169"/>
      <c r="H317" s="169"/>
      <c r="I317" s="169"/>
      <c r="J317" s="169"/>
      <c r="K317" s="169"/>
      <c r="L317" s="169"/>
      <c r="M317" s="204"/>
    </row>
    <row r="318" spans="1:30" x14ac:dyDescent="0.25">
      <c r="B318" s="257"/>
      <c r="C318" s="314" t="s">
        <v>426</v>
      </c>
      <c r="D318" s="315">
        <f>D303+D258+D230+D212+D163+D141+D110+D85+D63+D38</f>
        <v>26</v>
      </c>
      <c r="E318" s="255"/>
      <c r="F318" s="169"/>
      <c r="G318" s="169"/>
      <c r="H318" s="169"/>
      <c r="I318" s="169"/>
      <c r="J318" s="169"/>
      <c r="K318" s="169"/>
      <c r="L318" s="169"/>
      <c r="M318" s="256"/>
    </row>
    <row r="319" spans="1:30" ht="15.6" x14ac:dyDescent="0.25">
      <c r="A319" s="254"/>
      <c r="B319" s="576" t="s">
        <v>120</v>
      </c>
      <c r="C319" s="577"/>
      <c r="D319" s="578"/>
      <c r="E319" s="253"/>
      <c r="F319" s="318">
        <f>F320+F321+F322+F323</f>
        <v>1456319.4609999999</v>
      </c>
      <c r="G319" s="318">
        <f>G320+G321+G322+G323</f>
        <v>1008483.334</v>
      </c>
      <c r="H319" s="262">
        <f t="shared" ref="H319:H323" si="50">G319-F319</f>
        <v>-447836.12699999986</v>
      </c>
      <c r="I319" s="426">
        <f t="shared" ref="I319:I323" si="51">(G319/F319)*100</f>
        <v>69.248771372423491</v>
      </c>
      <c r="J319" s="639"/>
      <c r="K319" s="640"/>
      <c r="L319" s="640"/>
      <c r="M319" s="641"/>
    </row>
    <row r="320" spans="1:30" x14ac:dyDescent="0.25">
      <c r="A320" s="254"/>
      <c r="B320" s="257"/>
      <c r="C320" s="50" t="s">
        <v>121</v>
      </c>
      <c r="D320" s="50" t="s">
        <v>122</v>
      </c>
      <c r="E320" s="253"/>
      <c r="F320" s="244">
        <f t="shared" ref="F320:G322" si="52">F305+F260+F232+F214+F165+F143+F112+F87+F65+F40</f>
        <v>105875.196</v>
      </c>
      <c r="G320" s="244">
        <f t="shared" si="52"/>
        <v>72902.695999999996</v>
      </c>
      <c r="H320" s="262">
        <f t="shared" si="50"/>
        <v>-32972.5</v>
      </c>
      <c r="I320" s="426">
        <f t="shared" si="51"/>
        <v>68.857200509928688</v>
      </c>
      <c r="J320" s="642"/>
      <c r="K320" s="643"/>
      <c r="L320" s="643"/>
      <c r="M320" s="644"/>
    </row>
    <row r="321" spans="1:13" x14ac:dyDescent="0.25">
      <c r="A321" s="254"/>
      <c r="B321" s="257"/>
      <c r="C321" s="50" t="s">
        <v>123</v>
      </c>
      <c r="D321" s="50" t="s">
        <v>122</v>
      </c>
      <c r="E321" s="253"/>
      <c r="F321" s="377">
        <f t="shared" si="52"/>
        <v>236628.28000000003</v>
      </c>
      <c r="G321" s="377">
        <f t="shared" si="52"/>
        <v>224356.97800000003</v>
      </c>
      <c r="H321" s="262">
        <f t="shared" si="50"/>
        <v>-12271.301999999996</v>
      </c>
      <c r="I321" s="426">
        <f t="shared" si="51"/>
        <v>94.814101678801876</v>
      </c>
      <c r="J321" s="642"/>
      <c r="K321" s="643"/>
      <c r="L321" s="643"/>
      <c r="M321" s="644"/>
    </row>
    <row r="322" spans="1:13" x14ac:dyDescent="0.25">
      <c r="A322" s="254"/>
      <c r="B322" s="253"/>
      <c r="C322" s="50" t="s">
        <v>124</v>
      </c>
      <c r="D322" s="50" t="s">
        <v>122</v>
      </c>
      <c r="E322" s="253"/>
      <c r="F322" s="317">
        <f t="shared" si="52"/>
        <v>14644.165000000001</v>
      </c>
      <c r="G322" s="317">
        <f t="shared" si="52"/>
        <v>12990.84</v>
      </c>
      <c r="H322" s="262">
        <f t="shared" si="50"/>
        <v>-1653.3250000000007</v>
      </c>
      <c r="I322" s="426">
        <f t="shared" si="51"/>
        <v>88.710008389006816</v>
      </c>
      <c r="J322" s="642"/>
      <c r="K322" s="643"/>
      <c r="L322" s="643"/>
      <c r="M322" s="644"/>
    </row>
    <row r="323" spans="1:13" x14ac:dyDescent="0.25">
      <c r="A323" s="254"/>
      <c r="B323" s="253"/>
      <c r="C323" s="72" t="s">
        <v>125</v>
      </c>
      <c r="D323" s="72" t="s">
        <v>122</v>
      </c>
      <c r="E323" s="253"/>
      <c r="F323" s="245">
        <f>F309+F263+F235+F217+F168+F146+F115+F90+F68+F43</f>
        <v>1099171.8199999998</v>
      </c>
      <c r="G323" s="245">
        <f>G309+G263+G235+G217+G168+G146+G115+G90+G68+G43</f>
        <v>698232.82000000007</v>
      </c>
      <c r="H323" s="262">
        <f t="shared" si="50"/>
        <v>-400938.99999999977</v>
      </c>
      <c r="I323" s="426">
        <f t="shared" si="51"/>
        <v>63.523537202764182</v>
      </c>
      <c r="J323" s="645"/>
      <c r="K323" s="646"/>
      <c r="L323" s="646"/>
      <c r="M323" s="647"/>
    </row>
    <row r="324" spans="1:13" x14ac:dyDescent="0.25">
      <c r="C324" s="72"/>
      <c r="D324" s="72"/>
    </row>
    <row r="326" spans="1:13" x14ac:dyDescent="0.25">
      <c r="A326" s="638" t="s">
        <v>534</v>
      </c>
      <c r="B326" s="638"/>
      <c r="C326" s="638"/>
    </row>
  </sheetData>
  <mergeCells count="276">
    <mergeCell ref="A326:C326"/>
    <mergeCell ref="J319:M323"/>
    <mergeCell ref="J108:M116"/>
    <mergeCell ref="J83:M90"/>
    <mergeCell ref="J61:M68"/>
    <mergeCell ref="J139:M146"/>
    <mergeCell ref="K14:K16"/>
    <mergeCell ref="L160:M168"/>
    <mergeCell ref="J34:M43"/>
    <mergeCell ref="H164:K164"/>
    <mergeCell ref="L195:L196"/>
    <mergeCell ref="J210:M217"/>
    <mergeCell ref="A201:A217"/>
    <mergeCell ref="J227:M235"/>
    <mergeCell ref="A221:A235"/>
    <mergeCell ref="B44:M44"/>
    <mergeCell ref="B237:B238"/>
    <mergeCell ref="C237:C238"/>
    <mergeCell ref="L237:L238"/>
    <mergeCell ref="M237:M238"/>
    <mergeCell ref="K237:K238"/>
    <mergeCell ref="D237:D238"/>
    <mergeCell ref="J237:J238"/>
    <mergeCell ref="B241:B247"/>
    <mergeCell ref="C241:C247"/>
    <mergeCell ref="K245:L245"/>
    <mergeCell ref="M241:M247"/>
    <mergeCell ref="K246:L246"/>
    <mergeCell ref="J241:J247"/>
    <mergeCell ref="L55:L60"/>
    <mergeCell ref="M55:M60"/>
    <mergeCell ref="B56:D56"/>
    <mergeCell ref="B69:M69"/>
    <mergeCell ref="A70:M70"/>
    <mergeCell ref="B142:D142"/>
    <mergeCell ref="B213:D213"/>
    <mergeCell ref="M73:M74"/>
    <mergeCell ref="A75:M75"/>
    <mergeCell ref="J73:J74"/>
    <mergeCell ref="L102:L107"/>
    <mergeCell ref="M102:M107"/>
    <mergeCell ref="B103:D103"/>
    <mergeCell ref="B117:M117"/>
    <mergeCell ref="A118:M118"/>
    <mergeCell ref="B93:B94"/>
    <mergeCell ref="C93:C94"/>
    <mergeCell ref="M93:M94"/>
    <mergeCell ref="A95:M95"/>
    <mergeCell ref="B45:M45"/>
    <mergeCell ref="A46:M46"/>
    <mergeCell ref="A48:M48"/>
    <mergeCell ref="A52:A53"/>
    <mergeCell ref="B52:B53"/>
    <mergeCell ref="C39:D39"/>
    <mergeCell ref="B64:D64"/>
    <mergeCell ref="B86:D86"/>
    <mergeCell ref="B111:D111"/>
    <mergeCell ref="C52:C53"/>
    <mergeCell ref="D52:D53"/>
    <mergeCell ref="L52:L53"/>
    <mergeCell ref="M52:M53"/>
    <mergeCell ref="K52:K53"/>
    <mergeCell ref="J52:J53"/>
    <mergeCell ref="L77:L82"/>
    <mergeCell ref="M77:M82"/>
    <mergeCell ref="B78:D78"/>
    <mergeCell ref="B91:M91"/>
    <mergeCell ref="A92:M92"/>
    <mergeCell ref="A72:M72"/>
    <mergeCell ref="B73:B74"/>
    <mergeCell ref="C73:C74"/>
    <mergeCell ref="L73:L74"/>
    <mergeCell ref="A10:M10"/>
    <mergeCell ref="A11:A12"/>
    <mergeCell ref="B11:B12"/>
    <mergeCell ref="C11:C12"/>
    <mergeCell ref="D11:D12"/>
    <mergeCell ref="M11:M12"/>
    <mergeCell ref="A17:M17"/>
    <mergeCell ref="A18:A22"/>
    <mergeCell ref="B18:B22"/>
    <mergeCell ref="C18:C22"/>
    <mergeCell ref="D18:D22"/>
    <mergeCell ref="M18:M22"/>
    <mergeCell ref="A14:A16"/>
    <mergeCell ref="B14:B16"/>
    <mergeCell ref="C14:C16"/>
    <mergeCell ref="D14:D16"/>
    <mergeCell ref="M14:M16"/>
    <mergeCell ref="J11:J12"/>
    <mergeCell ref="J14:J16"/>
    <mergeCell ref="J18:J22"/>
    <mergeCell ref="C2:M2"/>
    <mergeCell ref="L4:M4"/>
    <mergeCell ref="B6:M6"/>
    <mergeCell ref="A8:A9"/>
    <mergeCell ref="B8:B9"/>
    <mergeCell ref="C8:C9"/>
    <mergeCell ref="D8:D9"/>
    <mergeCell ref="L8:L9"/>
    <mergeCell ref="E8:K8"/>
    <mergeCell ref="C5:M5"/>
    <mergeCell ref="M8:M9"/>
    <mergeCell ref="B26:B27"/>
    <mergeCell ref="C26:C27"/>
    <mergeCell ref="M26:M27"/>
    <mergeCell ref="A29:M29"/>
    <mergeCell ref="A32:A33"/>
    <mergeCell ref="B32:B33"/>
    <mergeCell ref="C32:C33"/>
    <mergeCell ref="D32:D33"/>
    <mergeCell ref="L32:L33"/>
    <mergeCell ref="M32:M33"/>
    <mergeCell ref="J32:J33"/>
    <mergeCell ref="A98:A101"/>
    <mergeCell ref="B98:B101"/>
    <mergeCell ref="C98:C101"/>
    <mergeCell ref="D98:D101"/>
    <mergeCell ref="L98:L101"/>
    <mergeCell ref="M98:M101"/>
    <mergeCell ref="J98:J101"/>
    <mergeCell ref="K98:K101"/>
    <mergeCell ref="B134:D134"/>
    <mergeCell ref="B147:M147"/>
    <mergeCell ref="A148:M148"/>
    <mergeCell ref="B125:B126"/>
    <mergeCell ref="C125:C126"/>
    <mergeCell ref="M125:M126"/>
    <mergeCell ref="A127:M127"/>
    <mergeCell ref="A120:M120"/>
    <mergeCell ref="A123:A124"/>
    <mergeCell ref="B123:B124"/>
    <mergeCell ref="C123:C124"/>
    <mergeCell ref="L123:L124"/>
    <mergeCell ref="M123:M124"/>
    <mergeCell ref="J125:J126"/>
    <mergeCell ref="A160:A171"/>
    <mergeCell ref="B164:D164"/>
    <mergeCell ref="B169:M169"/>
    <mergeCell ref="B170:M170"/>
    <mergeCell ref="B171:M171"/>
    <mergeCell ref="B172:M172"/>
    <mergeCell ref="A150:M150"/>
    <mergeCell ref="B152:B153"/>
    <mergeCell ref="C152:C153"/>
    <mergeCell ref="B154:B156"/>
    <mergeCell ref="C154:C156"/>
    <mergeCell ref="A158:M158"/>
    <mergeCell ref="J152:J153"/>
    <mergeCell ref="B178:M178"/>
    <mergeCell ref="A179:A180"/>
    <mergeCell ref="B179:B180"/>
    <mergeCell ref="C179:C180"/>
    <mergeCell ref="D179:D180"/>
    <mergeCell ref="L179:L180"/>
    <mergeCell ref="M179:M180"/>
    <mergeCell ref="A174:A176"/>
    <mergeCell ref="B174:B176"/>
    <mergeCell ref="C174:C176"/>
    <mergeCell ref="D174:D176"/>
    <mergeCell ref="L174:L176"/>
    <mergeCell ref="M174:M176"/>
    <mergeCell ref="J174:J176"/>
    <mergeCell ref="J179:J180"/>
    <mergeCell ref="E186:E188"/>
    <mergeCell ref="F186:F188"/>
    <mergeCell ref="A189:A191"/>
    <mergeCell ref="D189:D191"/>
    <mergeCell ref="L189:L191"/>
    <mergeCell ref="M189:M191"/>
    <mergeCell ref="A181:A183"/>
    <mergeCell ref="B181:B191"/>
    <mergeCell ref="C181:C191"/>
    <mergeCell ref="D181:D183"/>
    <mergeCell ref="L181:L183"/>
    <mergeCell ref="M181:M183"/>
    <mergeCell ref="A184:A186"/>
    <mergeCell ref="D184:D188"/>
    <mergeCell ref="L184:L188"/>
    <mergeCell ref="M184:M186"/>
    <mergeCell ref="D199:D200"/>
    <mergeCell ref="M199:M200"/>
    <mergeCell ref="L199:L200"/>
    <mergeCell ref="J199:J200"/>
    <mergeCell ref="K199:K200"/>
    <mergeCell ref="A192:A194"/>
    <mergeCell ref="B192:B194"/>
    <mergeCell ref="C192:C194"/>
    <mergeCell ref="D192:D194"/>
    <mergeCell ref="L192:L194"/>
    <mergeCell ref="M192:M194"/>
    <mergeCell ref="B288:B289"/>
    <mergeCell ref="C288:C289"/>
    <mergeCell ref="A279:M279"/>
    <mergeCell ref="A282:A284"/>
    <mergeCell ref="B282:B285"/>
    <mergeCell ref="C282:C285"/>
    <mergeCell ref="D282:D284"/>
    <mergeCell ref="L282:L284"/>
    <mergeCell ref="M282:M284"/>
    <mergeCell ref="A280:A281"/>
    <mergeCell ref="J280:J281"/>
    <mergeCell ref="E282:E283"/>
    <mergeCell ref="F282:F283"/>
    <mergeCell ref="L277:L278"/>
    <mergeCell ref="M276:M278"/>
    <mergeCell ref="K282:K284"/>
    <mergeCell ref="B280:B281"/>
    <mergeCell ref="M280:M281"/>
    <mergeCell ref="K280:K281"/>
    <mergeCell ref="G282:G283"/>
    <mergeCell ref="A199:A200"/>
    <mergeCell ref="K18:L18"/>
    <mergeCell ref="K20:L22"/>
    <mergeCell ref="A272:A273"/>
    <mergeCell ref="B272:B273"/>
    <mergeCell ref="C272:C273"/>
    <mergeCell ref="D272:D273"/>
    <mergeCell ref="A265:M265"/>
    <mergeCell ref="B266:B267"/>
    <mergeCell ref="L241:L244"/>
    <mergeCell ref="B195:B200"/>
    <mergeCell ref="C195:C200"/>
    <mergeCell ref="L201:L207"/>
    <mergeCell ref="M201:M207"/>
    <mergeCell ref="B203:D203"/>
    <mergeCell ref="B208:M208"/>
    <mergeCell ref="B209:M209"/>
    <mergeCell ref="B304:D304"/>
    <mergeCell ref="B231:D231"/>
    <mergeCell ref="B259:D259"/>
    <mergeCell ref="B319:D319"/>
    <mergeCell ref="A286:A287"/>
    <mergeCell ref="B286:B287"/>
    <mergeCell ref="C286:C287"/>
    <mergeCell ref="C280:C281"/>
    <mergeCell ref="D280:D281"/>
    <mergeCell ref="B291:D291"/>
    <mergeCell ref="B298:D298"/>
    <mergeCell ref="B310:M310"/>
    <mergeCell ref="K272:K273"/>
    <mergeCell ref="B312:M312"/>
    <mergeCell ref="B313:M313"/>
    <mergeCell ref="B311:M311"/>
    <mergeCell ref="C266:C267"/>
    <mergeCell ref="A268:M268"/>
    <mergeCell ref="B264:M264"/>
    <mergeCell ref="B236:M236"/>
    <mergeCell ref="B239:B240"/>
    <mergeCell ref="C239:C240"/>
    <mergeCell ref="L249:L254"/>
    <mergeCell ref="M249:M254"/>
    <mergeCell ref="B218:M218"/>
    <mergeCell ref="L221:L226"/>
    <mergeCell ref="M221:M226"/>
    <mergeCell ref="B222:D222"/>
    <mergeCell ref="A241:A244"/>
    <mergeCell ref="D286:D287"/>
    <mergeCell ref="K179:K180"/>
    <mergeCell ref="D195:D196"/>
    <mergeCell ref="D197:D198"/>
    <mergeCell ref="M195:M198"/>
    <mergeCell ref="K286:K287"/>
    <mergeCell ref="L286:L287"/>
    <mergeCell ref="L280:L281"/>
    <mergeCell ref="L272:L273"/>
    <mergeCell ref="M272:M273"/>
    <mergeCell ref="J272:J273"/>
    <mergeCell ref="J255:M263"/>
    <mergeCell ref="J286:J287"/>
    <mergeCell ref="B250:D250"/>
    <mergeCell ref="M286:M287"/>
    <mergeCell ref="D277:D278"/>
    <mergeCell ref="C276:C278"/>
    <mergeCell ref="B276:B278"/>
    <mergeCell ref="A277:A278"/>
  </mergeCells>
  <printOptions horizontalCentered="1"/>
  <pageMargins left="0.39370078740157483" right="0.19685039370078741" top="0.39370078740157483" bottom="0.19685039370078741" header="0.11811023622047245" footer="0.11811023622047245"/>
  <pageSetup paperSize="9" scale="75" fitToWidth="23" fitToHeight="2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срок исполнени плана</vt:lpstr>
      <vt:lpstr>Андреев (сх)</vt:lpstr>
      <vt:lpstr>Вакурин</vt:lpstr>
      <vt:lpstr>ткаченко</vt:lpstr>
      <vt:lpstr>Чилино</vt:lpstr>
      <vt:lpstr>исполнение за 2014</vt:lpstr>
      <vt:lpstr>'Андреев (сх)'!Область_печати</vt:lpstr>
      <vt:lpstr>Вакурин!Область_печати</vt:lpstr>
      <vt:lpstr>'исполнение за 2014'!Область_печати</vt:lpstr>
      <vt:lpstr>'срок исполнени плана'!Область_печати</vt:lpstr>
      <vt:lpstr>ткаченко!Область_печати</vt:lpstr>
      <vt:lpstr>Чилино!Область_печати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2015-03-16T12:37:51Z</cp:lastPrinted>
  <dcterms:created xsi:type="dcterms:W3CDTF">2014-03-31T06:39:04Z</dcterms:created>
  <dcterms:modified xsi:type="dcterms:W3CDTF">2015-03-16T12:49:23Z</dcterms:modified>
</cp:coreProperties>
</file>