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0" windowHeight="8700" activeTab="0"/>
  </bookViews>
  <sheets>
    <sheet name="оценка" sheetId="1" r:id="rId1"/>
  </sheets>
  <definedNames/>
  <calcPr fullCalcOnLoad="1"/>
</workbook>
</file>

<file path=xl/sharedStrings.xml><?xml version="1.0" encoding="utf-8"?>
<sst xmlns="http://schemas.openxmlformats.org/spreadsheetml/2006/main" count="221" uniqueCount="150">
  <si>
    <t>Название индикатора</t>
  </si>
  <si>
    <t>Единицы измерения</t>
  </si>
  <si>
    <t>%</t>
  </si>
  <si>
    <t>ед.</t>
  </si>
  <si>
    <t>2.1.</t>
  </si>
  <si>
    <t>2.2.</t>
  </si>
  <si>
    <t>2.3.</t>
  </si>
  <si>
    <t>3.1.</t>
  </si>
  <si>
    <t>Инвестиции в основной капитал из всех источников финансирования на душу населения</t>
  </si>
  <si>
    <t>тыс.руб.</t>
  </si>
  <si>
    <t>3.2.</t>
  </si>
  <si>
    <t>3.3.</t>
  </si>
  <si>
    <t>Доля занятых в малом бизнесе в общей численности занятых</t>
  </si>
  <si>
    <t>Прирост количества малых предприятий и ПБОЮЛ</t>
  </si>
  <si>
    <t>Прирост населения</t>
  </si>
  <si>
    <t>чел.</t>
  </si>
  <si>
    <t>Уровень регистрируемой безработицы</t>
  </si>
  <si>
    <t>Среднемесячная номинальная заработная плата одного работающего в процентах к предыдущему периоду</t>
  </si>
  <si>
    <t>руб.</t>
  </si>
  <si>
    <t>Бюджетная обеспеченность населения</t>
  </si>
  <si>
    <t>2.</t>
  </si>
  <si>
    <t xml:space="preserve">Объем розничного товарооборота на душу населения </t>
  </si>
  <si>
    <t>№ мероприятий</t>
  </si>
  <si>
    <t>Показатель индикатора</t>
  </si>
  <si>
    <t>Отдел экономического анализа и  прогнозирования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</si>
  <si>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</si>
  <si>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</si>
  <si>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</si>
  <si>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</si>
  <si>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</si>
  <si>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</si>
  <si>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</si>
  <si>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</si>
  <si>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</si>
  <si>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% исполнения</t>
  </si>
  <si>
    <t>3.4</t>
  </si>
  <si>
    <t>отклонение</t>
  </si>
  <si>
    <t>причины отклонения</t>
  </si>
  <si>
    <t>1.2</t>
  </si>
  <si>
    <t>1.3</t>
  </si>
  <si>
    <t>1.4</t>
  </si>
  <si>
    <t>1.5</t>
  </si>
  <si>
    <t>1.6</t>
  </si>
  <si>
    <t>1.7</t>
  </si>
  <si>
    <t>1.8</t>
  </si>
  <si>
    <t>№</t>
  </si>
  <si>
    <t>Ответственный исполнитель</t>
  </si>
  <si>
    <t>управление по социально-экономическому развитию села</t>
  </si>
  <si>
    <t>1.1</t>
  </si>
  <si>
    <t>Показатель 2013г.</t>
  </si>
  <si>
    <t>исполнитель Акулова Е.Г.</t>
  </si>
  <si>
    <t>млн.</t>
  </si>
  <si>
    <t>Стратегическое направление I: Развитие экономической базы района за счет повышения инвестиционной привлекательности и ликвидации структурных диспропорций</t>
  </si>
  <si>
    <t xml:space="preserve">Прирост объемов произведенной промышленной продукции                </t>
  </si>
  <si>
    <t>Прирост объемов продукции сельского хозяйства, всего</t>
  </si>
  <si>
    <t>Процентное отношение разницы между объемом произведенной промышленной продукции за отчетный период и объемом произведенной промышленной продукции за предыдущий период к объему произведенной промышленной продукции за предыдущий период</t>
  </si>
  <si>
    <t>Процентное отношение разницы  между объемом произведенной сельскохозяйственной продукции за отчетный период и объемом сельхозпродукции за предыдущий период к объему сельхозпродукции за предыдущий период</t>
  </si>
  <si>
    <t xml:space="preserve">Выработка на одного занятого в экономике района </t>
  </si>
  <si>
    <t>Объем инновационной продукции</t>
  </si>
  <si>
    <t>тыс. руб</t>
  </si>
  <si>
    <t>Суммарный объем инновационной продукции, отгруженной предприятиями и организациями всех форм собственности в отчетном периоде</t>
  </si>
  <si>
    <t>Разница между числом зарегистрированных малых предприятий и ПБОЮЛ, действующих в отчетном периоде, и аналогичным показателем предыдущего периода</t>
  </si>
  <si>
    <t>Объем валового внутреннего продукта</t>
  </si>
  <si>
    <t xml:space="preserve">Прирост доходной части районного бюджета </t>
  </si>
  <si>
    <t>Процентное отношение доходной части бюджета района за текущий период к объему доходной части районного бюджета за предыдущий период</t>
  </si>
  <si>
    <t>Управление финансов</t>
  </si>
  <si>
    <t>Прирост объемов внешних инвестиций в экономику района</t>
  </si>
  <si>
    <t>Процентное отношение объемов внешних инвестиций за текущий период к объему внешних инвестиций за предыдущий период</t>
  </si>
  <si>
    <t>Стратегическое направление II: Развитие рынка труда в Кожевниковском районе</t>
  </si>
  <si>
    <t>Отдел экономического анализа и  прогнозирования; Центр занятости населения</t>
  </si>
  <si>
    <t>Прирост числа рабочих мест в экономике района</t>
  </si>
  <si>
    <t>Разница между числом рабочих мест на предприятиях всех форм собственности (включая ПБОЮЛ и КФХ) в отчетном периоде и числом рабочих мест на предприятиях в предыдущем периоде</t>
  </si>
  <si>
    <t>Стратегическое направление III: Развитие социальной сферы Кожевниковского района</t>
  </si>
  <si>
    <t xml:space="preserve">Разница между численностью постоянно проживающего  населения в отчетном периоде и численностью населения за предыдущий период. </t>
  </si>
  <si>
    <t>Доля населения со среднедушевыми доходами ниже прожиточного минимума</t>
  </si>
  <si>
    <t>Отношение суммы доходов местного бюджета к общей численности населения поселения</t>
  </si>
  <si>
    <t>Источник информации для расчета</t>
  </si>
  <si>
    <t>Данные районного отдела статистики, данные финансовой отчетности предприятий</t>
  </si>
  <si>
    <t>Данные районного отдела статистики</t>
  </si>
  <si>
    <t>Данные финансовой отчетности предприятий</t>
  </si>
  <si>
    <t>Данные  районного отдела статистики</t>
  </si>
  <si>
    <t>Данные отчетности муниципалитета</t>
  </si>
  <si>
    <t>Районная Служба занятости</t>
  </si>
  <si>
    <t>Данные районного отдела ЗАГС и отдела федеральной миграционной службы</t>
  </si>
  <si>
    <t>Отчет об исполнении бюджета района, данные районных отделов статистики</t>
  </si>
  <si>
    <t>Процентное отношение среднемесячной заработной платы одного работающего в отчетном периоде к соответствующему показателю предыдущего периода</t>
  </si>
  <si>
    <t>3.5</t>
  </si>
  <si>
    <t>Отношение оборота предприятий розничной торговли к общей численности населения</t>
  </si>
  <si>
    <t>3.6</t>
  </si>
  <si>
    <t>Данные районного отдела федеральной миграционной службы</t>
  </si>
  <si>
    <t>3.7</t>
  </si>
  <si>
    <t>Ежегодный ввод в эксплуатацию м2 жилой площади</t>
  </si>
  <si>
    <t>м2</t>
  </si>
  <si>
    <t>Количество введенных в эксплуатацию м2 жилья</t>
  </si>
  <si>
    <t>Стратегическое направление IV: Развитие транспортной, производственно-сбытовой и коммунальной инфраструктуры района</t>
  </si>
  <si>
    <t>Отношение суммарных объемов инвестиций в основной капитал к общей численности населения поселения</t>
  </si>
  <si>
    <t>Степень износа коммунальной инфраструктуры</t>
  </si>
  <si>
    <t>Данные районного отдела статистики, данные отчетности предприятий ЖКХ</t>
  </si>
  <si>
    <t>отдел муниципального хозяйства</t>
  </si>
  <si>
    <t>Увеличение протяженности автомобильных дорог с твердым покрытием</t>
  </si>
  <si>
    <t>Разница между протяженностью автомобильных дорог с твердым покрытием в отчетном периоде и протяженностью автомобильных дорог с твердым покрытием в предыдущем периоде</t>
  </si>
  <si>
    <t>Протяженность реконструируемых дорог</t>
  </si>
  <si>
    <t>Количество км находящихся в ремонте и реконструкции дорог на территории района</t>
  </si>
  <si>
    <t>км</t>
  </si>
  <si>
    <t>Расходы местного бюджета на реализацию программы «Развитие и модернизация дорожной сети МО «Кожевниковский район»</t>
  </si>
  <si>
    <t>Суммарная величина денежных средств выделенных из муниципального бюджета, израсходованных на реализацию программных мероприятий</t>
  </si>
  <si>
    <t>Стратегическое направление V: Развитие туризма на основе эффективного использования рекреационного потенциала района</t>
  </si>
  <si>
    <t>Численность занятых в туристско-рекреационной отрасли</t>
  </si>
  <si>
    <t>Численность населения, работающего в туристско-рекреационной отрасли</t>
  </si>
  <si>
    <t>Прирост числа рабочих мест в туристско-рекреационной отрасли</t>
  </si>
  <si>
    <t>ед</t>
  </si>
  <si>
    <t>Разница между числом рабочих мест на предприятиях туристической отрасли всех форм собственности (включая ПБОЮЛ) в отчетном периоде и числом рабочих мест на предприятиях туристической отрасли в предыдущем периоде</t>
  </si>
  <si>
    <t>отдел по культуре и спорту; отдел экономического анализа и прогнозирования</t>
  </si>
  <si>
    <t>Прирост числа образовательных, информационных или презентационных мероприятий туристской тематики всех уровней, прошедших на территории района</t>
  </si>
  <si>
    <t>Разница между числом проведенных на территории района мероприятий туристической тематики в отчетном периоде и числом таких мероприятий в предыдущем периоде</t>
  </si>
  <si>
    <t xml:space="preserve"> Прирост объемов платных туристских услуг, оказанных населению на территории района</t>
  </si>
  <si>
    <t>тыс. рублей</t>
  </si>
  <si>
    <t>Разница между объемом платных туристских услуг, оказанных на территории района в отчетном периоде, и объемом платных туристских услуг, оказанных на территории района в предыдущем периоде</t>
  </si>
  <si>
    <t>Показатель 2014г.</t>
  </si>
  <si>
    <t>Данные районного отдела статистики (управление по социально-экономическому развитию села)</t>
  </si>
  <si>
    <t>тыс.руб</t>
  </si>
  <si>
    <t>Отношение объемов произведенной продукции  к численности занятых в экономике района (п.1.1+1.2)/11133</t>
  </si>
  <si>
    <t>тыс.руб./чел.</t>
  </si>
  <si>
    <t>данные отсутствуют</t>
  </si>
  <si>
    <t>млн</t>
  </si>
  <si>
    <t>Суммарный объем продукции и услуг, отгруженных предприятиями и организациями всех форм собственности в отчетном периоде (Vс/х продукции+Vпромышленной продукции+ строительство+транспорт)</t>
  </si>
  <si>
    <t>Данные районного отдела статистики (социально-экономическое положение раздел С+Д+Е)</t>
  </si>
  <si>
    <t xml:space="preserve">Процентное    отношение численности безработных к общей численности экономически активного населения. (12100чел)
                                                                                                     </t>
  </si>
  <si>
    <t>Данные отчетности предприятий (баланс трудовых ресурсов)</t>
  </si>
  <si>
    <t>Процентное отношение численности населения, работающего на малых предприятиях и у частных предпринимателей, к общей численности занятого в экономике населения (11133 чел)</t>
  </si>
  <si>
    <t>Данные районного отдела статистики (стат.бюл. "Труд в экономике", стр.70)</t>
  </si>
  <si>
    <t>Миграционный прирост (убыль) населения</t>
  </si>
  <si>
    <t>тыс.руь.</t>
  </si>
  <si>
    <t>Разница между числом прибывшего населения  и численности убывшего (848 чел)</t>
  </si>
  <si>
    <t>МП "Развитие и модернизация дорожной сети МО «Кожевниковский район» не разработана. Расходы на дорожную деятельность в  не программе.</t>
  </si>
  <si>
    <t>информация отсутствует</t>
  </si>
  <si>
    <t>Отношение остаточной стоимости объектов коммунальной инфраструктуры к их первоначальной стоимости (218169,08тыс.руб)</t>
  </si>
  <si>
    <t>В 2013 году экскурсий по Кожевниково прошло больше чем в 2014 году</t>
  </si>
  <si>
    <t>снижение финансирования</t>
  </si>
  <si>
    <t xml:space="preserve"> отдел социальной защиты населения</t>
  </si>
  <si>
    <t>Уменьшение в связи с технической инвентаризацией дорожной сети</t>
  </si>
  <si>
    <t>Процентное отношение численности населения, имеющего за отчетный период средний душевой доход ниже уровня прожиточного минимума, к общей численности населения (20631)</t>
  </si>
  <si>
    <t>Расчет индикатора 2014г.</t>
  </si>
  <si>
    <t>за счет уменьшения числа зарегистрированных предприятий и ПБОЮЛ в сельском хозяйстве и в сфере торговли и услуг</t>
  </si>
  <si>
    <t>снижение численности безработных в 2014 году</t>
  </si>
  <si>
    <t>Отсутствуют данные за 2014 год</t>
  </si>
  <si>
    <t>Снижение численности работающих на малых предприятиях и у частных предпринимателей</t>
  </si>
  <si>
    <t>Увеличение за счет проекта "Моя деревенька" с. Чилино</t>
  </si>
  <si>
    <t>снижение за счет ликвидации предприятий ЗАО Зайцевское; ООО Малиновское</t>
  </si>
  <si>
    <t>Контрольные индикаторы социально-экономического развития Кожевниковского района на период реализации Стратегии (2014 г.)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</si>
</sst>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2" fontId="1" fillId="0" borderId="0" xfId="0" applyNumberFormat="1" applyFont="1" applyAlignment="1">
      <alignment vertical="top"/>
    </xf>
    <xf numFmtId="49" fontId="2" fillId="0" borderId="10" xfId="0" applyNumberFormat="1" applyFont="1" applyBorder="1" applyAlignment="1">
      <alignment vertical="top"/>
    </xf>
    <xf numFmtId="2" fontId="1" fillId="0" borderId="10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49" fontId="1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 wrapText="1"/>
    </xf>
    <xf numFmtId="49" fontId="2" fillId="34" borderId="18" xfId="0" applyNumberFormat="1" applyFont="1" applyFill="1" applyBorder="1" applyAlignment="1">
      <alignment horizontal="center" vertical="top" wrapText="1"/>
    </xf>
    <xf numFmtId="49" fontId="2" fillId="34" borderId="19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vertical="top"/>
    </xf>
    <xf numFmtId="0" fontId="2" fillId="34" borderId="18" xfId="0" applyFont="1" applyFill="1" applyBorder="1" applyAlignment="1">
      <alignment vertical="top"/>
    </xf>
    <xf numFmtId="0" fontId="2" fillId="34" borderId="22" xfId="0" applyFont="1" applyFill="1" applyBorder="1" applyAlignment="1">
      <alignment vertical="top"/>
    </xf>
    <xf numFmtId="0" fontId="2" fillId="34" borderId="19" xfId="0" applyFont="1" applyFill="1" applyBorder="1" applyAlignment="1">
      <alignment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70" zoomScaleNormal="70" zoomScalePageLayoutView="0" workbookViewId="0" topLeftCell="A1">
      <selection activeCell="P5" sqref="P5"/>
    </sheetView>
  </sheetViews>
  <sheetFormatPr defaultColWidth="9.125" defaultRowHeight="12.75"/>
  <cols>
    <col min="1" max="1" width="2.625" style="6" customWidth="1"/>
    <col min="2" max="2" width="5.00390625" style="6" customWidth="1"/>
    <col min="3" max="3" width="23.50390625" style="6" customWidth="1"/>
    <col min="4" max="4" width="5.50390625" style="6" customWidth="1"/>
    <col min="5" max="5" width="14.50390625" style="17" customWidth="1"/>
    <col min="6" max="6" width="32.375" style="11" customWidth="1"/>
    <col min="7" max="7" width="14.50390625" style="11" customWidth="1"/>
    <col min="8" max="8" width="6.125" style="11" customWidth="1"/>
    <col min="9" max="9" width="10.875" style="17" customWidth="1"/>
    <col min="10" max="10" width="9.625" style="17" customWidth="1"/>
    <col min="11" max="11" width="10.875" style="17" customWidth="1"/>
    <col min="12" max="12" width="10.625" style="17" customWidth="1"/>
    <col min="13" max="13" width="22.625" style="6" customWidth="1"/>
    <col min="14" max="14" width="18.50390625" style="6" customWidth="1"/>
    <col min="15" max="16384" width="9.125" style="6" customWidth="1"/>
  </cols>
  <sheetData>
    <row r="1" spans="13:14" ht="13.5">
      <c r="M1" s="66"/>
      <c r="N1" s="66"/>
    </row>
    <row r="2" spans="4:14" ht="33.75" customHeight="1">
      <c r="D2" s="31"/>
      <c r="E2" s="31"/>
      <c r="F2" s="31"/>
      <c r="G2" s="31"/>
      <c r="H2" s="31"/>
      <c r="I2" s="31"/>
      <c r="J2" s="31"/>
      <c r="K2" s="31"/>
      <c r="L2" s="31"/>
      <c r="M2" s="66"/>
      <c r="N2" s="66"/>
    </row>
    <row r="3" ht="15.75" customHeight="1"/>
    <row r="4" spans="2:14" s="71" customFormat="1" ht="17.25">
      <c r="B4" s="73" t="s">
        <v>149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2"/>
    </row>
    <row r="6" spans="1:14" ht="15" customHeight="1">
      <c r="A6" s="52" t="s">
        <v>22</v>
      </c>
      <c r="B6" s="54" t="s">
        <v>45</v>
      </c>
      <c r="C6" s="55" t="s">
        <v>0</v>
      </c>
      <c r="D6" s="56" t="s">
        <v>1</v>
      </c>
      <c r="E6" s="50" t="s">
        <v>23</v>
      </c>
      <c r="F6" s="42" t="s">
        <v>142</v>
      </c>
      <c r="G6" s="35"/>
      <c r="H6" s="62" t="s">
        <v>1</v>
      </c>
      <c r="I6" s="64" t="s">
        <v>49</v>
      </c>
      <c r="J6" s="62" t="s">
        <v>118</v>
      </c>
      <c r="K6" s="69" t="s">
        <v>36</v>
      </c>
      <c r="L6" s="67" t="s">
        <v>34</v>
      </c>
      <c r="M6" s="62" t="s">
        <v>37</v>
      </c>
      <c r="N6" s="55" t="s">
        <v>46</v>
      </c>
    </row>
    <row r="7" spans="1:14" ht="60" customHeight="1">
      <c r="A7" s="53"/>
      <c r="B7" s="54"/>
      <c r="C7" s="55"/>
      <c r="D7" s="57"/>
      <c r="E7" s="51"/>
      <c r="F7" s="43"/>
      <c r="G7" s="36" t="s">
        <v>76</v>
      </c>
      <c r="H7" s="63"/>
      <c r="I7" s="65"/>
      <c r="J7" s="63"/>
      <c r="K7" s="70"/>
      <c r="L7" s="68"/>
      <c r="M7" s="63"/>
      <c r="N7" s="55"/>
    </row>
    <row r="8" spans="1:14" ht="21.75" customHeight="1">
      <c r="A8" s="3"/>
      <c r="B8" s="58" t="s">
        <v>52</v>
      </c>
      <c r="C8" s="59"/>
      <c r="D8" s="59"/>
      <c r="E8" s="60"/>
      <c r="F8" s="60"/>
      <c r="G8" s="60"/>
      <c r="H8" s="60"/>
      <c r="I8" s="59"/>
      <c r="J8" s="59"/>
      <c r="K8" s="59"/>
      <c r="L8" s="59"/>
      <c r="M8" s="59"/>
      <c r="N8" s="61"/>
    </row>
    <row r="9" spans="1:14" ht="134.25" customHeight="1">
      <c r="A9" s="10">
        <v>1</v>
      </c>
      <c r="B9" s="12" t="s">
        <v>48</v>
      </c>
      <c r="C9" s="1" t="s">
        <v>53</v>
      </c>
      <c r="D9" s="20" t="s">
        <v>2</v>
      </c>
      <c r="E9" s="18">
        <f>(J9-I9)*100/I9</f>
        <v>-12.25574930502906</v>
      </c>
      <c r="F9" s="1" t="s">
        <v>55</v>
      </c>
      <c r="G9" s="1" t="s">
        <v>126</v>
      </c>
      <c r="H9" s="28" t="s">
        <v>51</v>
      </c>
      <c r="I9" s="24">
        <v>98.925</v>
      </c>
      <c r="J9" s="24">
        <v>86.801</v>
      </c>
      <c r="K9" s="24">
        <f aca="true" t="shared" si="0" ref="K9:K15">J9-I9</f>
        <v>-12.123999999999995</v>
      </c>
      <c r="L9" s="25">
        <f aca="true" t="shared" si="1" ref="L9:L15">J9/I9*100</f>
        <v>87.74425069497094</v>
      </c>
      <c r="M9" s="1"/>
      <c r="N9" s="1" t="s">
        <v>24</v>
      </c>
    </row>
    <row r="10" spans="1:14" ht="131.25" customHeight="1">
      <c r="A10" s="10"/>
      <c r="B10" s="7" t="s">
        <v>38</v>
      </c>
      <c r="C10" s="1" t="s">
        <v>54</v>
      </c>
      <c r="D10" s="20" t="s">
        <v>2</v>
      </c>
      <c r="E10" s="18">
        <f>(J10-I10)*100/I10</f>
        <v>-2.972704166206208</v>
      </c>
      <c r="F10" s="1" t="s">
        <v>56</v>
      </c>
      <c r="G10" s="1" t="s">
        <v>119</v>
      </c>
      <c r="H10" s="28" t="s">
        <v>51</v>
      </c>
      <c r="I10" s="24">
        <v>1809.8</v>
      </c>
      <c r="J10" s="24">
        <v>1756</v>
      </c>
      <c r="K10" s="24">
        <f t="shared" si="0"/>
        <v>-53.799999999999955</v>
      </c>
      <c r="L10" s="25">
        <f t="shared" si="1"/>
        <v>97.02729583379379</v>
      </c>
      <c r="M10" s="1" t="s">
        <v>148</v>
      </c>
      <c r="N10" s="1" t="s">
        <v>47</v>
      </c>
    </row>
    <row r="11" spans="1:14" ht="138" customHeight="1">
      <c r="A11" s="10"/>
      <c r="B11" s="7" t="s">
        <v>39</v>
      </c>
      <c r="C11" s="1" t="s">
        <v>57</v>
      </c>
      <c r="D11" s="20" t="s">
        <v>122</v>
      </c>
      <c r="E11" s="19">
        <f>J11/11133</f>
        <v>165.52600377256803</v>
      </c>
      <c r="F11" s="1" t="s">
        <v>121</v>
      </c>
      <c r="G11" s="1" t="s">
        <v>78</v>
      </c>
      <c r="H11" s="28" t="s">
        <v>120</v>
      </c>
      <c r="I11" s="24">
        <v>1905621</v>
      </c>
      <c r="J11" s="24">
        <v>1842801</v>
      </c>
      <c r="K11" s="24">
        <f t="shared" si="0"/>
        <v>-62820</v>
      </c>
      <c r="L11" s="25">
        <f t="shared" si="1"/>
        <v>96.70343683240267</v>
      </c>
      <c r="M11" s="1"/>
      <c r="N11" s="1" t="s">
        <v>24</v>
      </c>
    </row>
    <row r="12" spans="1:14" ht="87" customHeight="1">
      <c r="A12" s="10"/>
      <c r="B12" s="8" t="s">
        <v>40</v>
      </c>
      <c r="C12" s="1" t="s">
        <v>58</v>
      </c>
      <c r="D12" s="20" t="s">
        <v>59</v>
      </c>
      <c r="E12" s="19" t="s">
        <v>123</v>
      </c>
      <c r="F12" s="1" t="s">
        <v>60</v>
      </c>
      <c r="G12" s="1" t="s">
        <v>79</v>
      </c>
      <c r="H12" s="28" t="s">
        <v>51</v>
      </c>
      <c r="I12" s="24">
        <v>0</v>
      </c>
      <c r="J12" s="24">
        <v>0</v>
      </c>
      <c r="K12" s="24">
        <f t="shared" si="0"/>
        <v>0</v>
      </c>
      <c r="L12" s="25"/>
      <c r="M12" s="1"/>
      <c r="N12" s="1" t="s">
        <v>47</v>
      </c>
    </row>
    <row r="13" spans="1:14" ht="108" customHeight="1">
      <c r="A13" s="10"/>
      <c r="B13" s="12" t="s">
        <v>41</v>
      </c>
      <c r="C13" s="1" t="s">
        <v>13</v>
      </c>
      <c r="D13" s="20" t="s">
        <v>3</v>
      </c>
      <c r="E13" s="20">
        <f>J13-I13</f>
        <v>-4</v>
      </c>
      <c r="F13" s="1" t="s">
        <v>61</v>
      </c>
      <c r="G13" s="1" t="s">
        <v>80</v>
      </c>
      <c r="H13" s="20" t="s">
        <v>3</v>
      </c>
      <c r="I13" s="24">
        <v>448</v>
      </c>
      <c r="J13" s="24">
        <v>444</v>
      </c>
      <c r="K13" s="18">
        <f t="shared" si="0"/>
        <v>-4</v>
      </c>
      <c r="L13" s="26">
        <f t="shared" si="1"/>
        <v>99.10714285714286</v>
      </c>
      <c r="M13" s="4" t="s">
        <v>143</v>
      </c>
      <c r="N13" s="1" t="s">
        <v>24</v>
      </c>
    </row>
    <row r="14" spans="1:14" ht="120" customHeight="1">
      <c r="A14" s="10"/>
      <c r="B14" s="12" t="s">
        <v>42</v>
      </c>
      <c r="C14" s="4" t="s">
        <v>62</v>
      </c>
      <c r="D14" s="20" t="s">
        <v>124</v>
      </c>
      <c r="E14" s="19">
        <f>J14</f>
        <v>1961.401</v>
      </c>
      <c r="F14" s="1" t="s">
        <v>125</v>
      </c>
      <c r="G14" s="1" t="s">
        <v>77</v>
      </c>
      <c r="H14" s="20" t="s">
        <v>51</v>
      </c>
      <c r="I14" s="24">
        <f>(I10+I9)+340.7+21.802</f>
        <v>2271.227</v>
      </c>
      <c r="J14" s="24">
        <f>(J10+J9)+95.7+22.9</f>
        <v>1961.401</v>
      </c>
      <c r="K14" s="18">
        <f>J9+J10+95.7+22.9</f>
        <v>1961.401</v>
      </c>
      <c r="L14" s="26">
        <f t="shared" si="1"/>
        <v>86.35865107274616</v>
      </c>
      <c r="M14" s="1"/>
      <c r="N14" s="1" t="s">
        <v>47</v>
      </c>
    </row>
    <row r="15" spans="1:14" ht="114.75" customHeight="1">
      <c r="A15" s="10"/>
      <c r="B15" s="12" t="s">
        <v>43</v>
      </c>
      <c r="C15" s="1" t="s">
        <v>63</v>
      </c>
      <c r="D15" s="20" t="s">
        <v>2</v>
      </c>
      <c r="E15" s="19">
        <f>J15*100/I15</f>
        <v>97.16165081906348</v>
      </c>
      <c r="F15" s="1" t="s">
        <v>64</v>
      </c>
      <c r="G15" s="1" t="s">
        <v>81</v>
      </c>
      <c r="H15" s="20" t="s">
        <v>120</v>
      </c>
      <c r="I15" s="24">
        <v>759.526</v>
      </c>
      <c r="J15" s="24">
        <v>737.968</v>
      </c>
      <c r="K15" s="18">
        <f t="shared" si="0"/>
        <v>-21.557999999999993</v>
      </c>
      <c r="L15" s="25">
        <f t="shared" si="1"/>
        <v>97.16165081906347</v>
      </c>
      <c r="M15" s="30"/>
      <c r="N15" s="1" t="s">
        <v>65</v>
      </c>
    </row>
    <row r="16" spans="1:14" ht="91.5" customHeight="1">
      <c r="A16" s="10"/>
      <c r="B16" s="12" t="s">
        <v>44</v>
      </c>
      <c r="C16" s="1" t="s">
        <v>66</v>
      </c>
      <c r="D16" s="20" t="s">
        <v>2</v>
      </c>
      <c r="E16" s="19">
        <v>0</v>
      </c>
      <c r="F16" s="1" t="s">
        <v>67</v>
      </c>
      <c r="G16" s="1" t="s">
        <v>79</v>
      </c>
      <c r="H16" s="20"/>
      <c r="I16" s="24"/>
      <c r="J16" s="24"/>
      <c r="K16" s="18"/>
      <c r="L16" s="25"/>
      <c r="M16" s="1"/>
      <c r="N16" s="1" t="s">
        <v>24</v>
      </c>
    </row>
    <row r="17" spans="1:14" ht="30" customHeight="1">
      <c r="A17" s="10" t="s">
        <v>20</v>
      </c>
      <c r="B17" s="44" t="s">
        <v>68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</row>
    <row r="18" spans="1:14" ht="114.75" customHeight="1">
      <c r="A18" s="10"/>
      <c r="B18" s="7" t="s">
        <v>4</v>
      </c>
      <c r="C18" s="4" t="s">
        <v>16</v>
      </c>
      <c r="D18" s="1" t="s">
        <v>2</v>
      </c>
      <c r="E18" s="19">
        <f>J18/12100*100</f>
        <v>2.9173553719008263</v>
      </c>
      <c r="F18" s="37" t="s">
        <v>127</v>
      </c>
      <c r="G18" s="37" t="s">
        <v>82</v>
      </c>
      <c r="H18" s="18" t="s">
        <v>15</v>
      </c>
      <c r="I18" s="24">
        <v>409</v>
      </c>
      <c r="J18" s="24">
        <v>353</v>
      </c>
      <c r="K18" s="18">
        <f>J18-I18</f>
        <v>-56</v>
      </c>
      <c r="L18" s="25">
        <f>J18/I18*100</f>
        <v>86.3080684596577</v>
      </c>
      <c r="M18" s="4" t="s">
        <v>144</v>
      </c>
      <c r="N18" s="1" t="s">
        <v>69</v>
      </c>
    </row>
    <row r="19" spans="1:14" ht="108.75" customHeight="1">
      <c r="A19" s="10"/>
      <c r="B19" s="32" t="s">
        <v>5</v>
      </c>
      <c r="C19" s="4" t="s">
        <v>70</v>
      </c>
      <c r="D19" s="4" t="s">
        <v>3</v>
      </c>
      <c r="E19" s="21">
        <f>J19-I19</f>
        <v>0</v>
      </c>
      <c r="F19" s="13" t="s">
        <v>71</v>
      </c>
      <c r="G19" s="13" t="s">
        <v>128</v>
      </c>
      <c r="H19" s="29" t="s">
        <v>3</v>
      </c>
      <c r="I19" s="27">
        <v>11133</v>
      </c>
      <c r="J19" s="27">
        <v>11133</v>
      </c>
      <c r="K19" s="18">
        <f>J19-I19</f>
        <v>0</v>
      </c>
      <c r="L19" s="25">
        <f>J19/I19*100</f>
        <v>100</v>
      </c>
      <c r="M19" s="4" t="s">
        <v>145</v>
      </c>
      <c r="N19" s="1" t="s">
        <v>24</v>
      </c>
    </row>
    <row r="20" spans="1:14" ht="102" customHeight="1">
      <c r="A20" s="10"/>
      <c r="B20" s="7" t="s">
        <v>6</v>
      </c>
      <c r="C20" s="1" t="s">
        <v>12</v>
      </c>
      <c r="D20" s="1" t="s">
        <v>2</v>
      </c>
      <c r="E20" s="22">
        <f>J20/11133*100</f>
        <v>26.354082457558608</v>
      </c>
      <c r="F20" s="9" t="s">
        <v>129</v>
      </c>
      <c r="G20" s="9" t="s">
        <v>79</v>
      </c>
      <c r="H20" s="18" t="s">
        <v>15</v>
      </c>
      <c r="I20" s="20">
        <v>2986</v>
      </c>
      <c r="J20" s="20">
        <v>2934</v>
      </c>
      <c r="K20" s="18">
        <f>J20-I20</f>
        <v>-52</v>
      </c>
      <c r="L20" s="25">
        <f>J20/I20*100</f>
        <v>98.25853985264568</v>
      </c>
      <c r="M20" s="1" t="s">
        <v>146</v>
      </c>
      <c r="N20" s="1" t="s">
        <v>24</v>
      </c>
    </row>
    <row r="21" spans="1:14" ht="27" customHeight="1">
      <c r="A21" s="10">
        <v>3</v>
      </c>
      <c r="B21" s="47" t="s">
        <v>72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1:14" ht="100.5" customHeight="1">
      <c r="A22" s="10"/>
      <c r="B22" s="7" t="s">
        <v>7</v>
      </c>
      <c r="C22" s="1" t="s">
        <v>14</v>
      </c>
      <c r="D22" s="20" t="s">
        <v>15</v>
      </c>
      <c r="E22" s="19">
        <f>J22-I22</f>
        <v>-65</v>
      </c>
      <c r="F22" s="9" t="s">
        <v>73</v>
      </c>
      <c r="G22" s="9" t="s">
        <v>83</v>
      </c>
      <c r="H22" s="20" t="s">
        <v>15</v>
      </c>
      <c r="I22" s="20">
        <v>20696</v>
      </c>
      <c r="J22" s="20">
        <v>20631</v>
      </c>
      <c r="K22" s="18">
        <f aca="true" t="shared" si="2" ref="K22:K28">J22-I22</f>
        <v>-65</v>
      </c>
      <c r="L22" s="25">
        <f aca="true" t="shared" si="3" ref="L22:L28">J22/I22*100</f>
        <v>99.6859296482412</v>
      </c>
      <c r="M22" s="5"/>
      <c r="N22" s="1" t="s">
        <v>24</v>
      </c>
    </row>
    <row r="23" spans="1:14" ht="123" customHeight="1">
      <c r="A23" s="10"/>
      <c r="B23" s="7" t="s">
        <v>10</v>
      </c>
      <c r="C23" s="40" t="s">
        <v>74</v>
      </c>
      <c r="D23" s="1" t="s">
        <v>2</v>
      </c>
      <c r="E23" s="22">
        <f>J23*100/20631</f>
        <v>5.869807571130822</v>
      </c>
      <c r="F23" s="9" t="s">
        <v>141</v>
      </c>
      <c r="G23" s="9" t="s">
        <v>139</v>
      </c>
      <c r="H23" s="18" t="s">
        <v>15</v>
      </c>
      <c r="I23" s="20"/>
      <c r="J23" s="20">
        <v>1211</v>
      </c>
      <c r="K23" s="18"/>
      <c r="L23" s="25"/>
      <c r="M23" s="5"/>
      <c r="N23" s="1" t="s">
        <v>24</v>
      </c>
    </row>
    <row r="24" spans="1:14" ht="102.75" customHeight="1">
      <c r="A24" s="10"/>
      <c r="B24" s="7" t="s">
        <v>11</v>
      </c>
      <c r="C24" s="1" t="s">
        <v>19</v>
      </c>
      <c r="D24" s="38" t="s">
        <v>9</v>
      </c>
      <c r="E24" s="23">
        <f>J24/20631*100</f>
        <v>1886.4621201105133</v>
      </c>
      <c r="F24" s="13" t="s">
        <v>75</v>
      </c>
      <c r="G24" s="13" t="s">
        <v>84</v>
      </c>
      <c r="H24" s="18" t="s">
        <v>120</v>
      </c>
      <c r="I24" s="24">
        <v>425511</v>
      </c>
      <c r="J24" s="24">
        <v>389196</v>
      </c>
      <c r="K24" s="18">
        <f t="shared" si="2"/>
        <v>-36315</v>
      </c>
      <c r="L24" s="25">
        <f t="shared" si="3"/>
        <v>91.4655555320544</v>
      </c>
      <c r="M24" s="1"/>
      <c r="N24" s="1" t="s">
        <v>65</v>
      </c>
    </row>
    <row r="25" spans="1:14" ht="119.25" customHeight="1">
      <c r="A25" s="10"/>
      <c r="B25" s="33" t="s">
        <v>35</v>
      </c>
      <c r="C25" s="4" t="s">
        <v>17</v>
      </c>
      <c r="D25" s="4" t="s">
        <v>2</v>
      </c>
      <c r="E25" s="23">
        <f>J25*100/I25</f>
        <v>112.35800309115858</v>
      </c>
      <c r="F25" s="13" t="s">
        <v>85</v>
      </c>
      <c r="G25" s="13" t="s">
        <v>130</v>
      </c>
      <c r="H25" s="9" t="s">
        <v>18</v>
      </c>
      <c r="I25" s="20">
        <v>19604.3</v>
      </c>
      <c r="J25" s="20">
        <v>22027</v>
      </c>
      <c r="K25" s="18">
        <f t="shared" si="2"/>
        <v>2422.7000000000007</v>
      </c>
      <c r="L25" s="25">
        <f t="shared" si="3"/>
        <v>112.35800309115858</v>
      </c>
      <c r="M25" s="5"/>
      <c r="N25" s="1" t="s">
        <v>24</v>
      </c>
    </row>
    <row r="26" spans="1:14" ht="87" customHeight="1">
      <c r="A26" s="14"/>
      <c r="B26" s="33" t="s">
        <v>86</v>
      </c>
      <c r="C26" s="4" t="s">
        <v>21</v>
      </c>
      <c r="D26" s="4" t="s">
        <v>18</v>
      </c>
      <c r="E26" s="23">
        <f>J26/20631</f>
        <v>7.04687121322282</v>
      </c>
      <c r="F26" s="13" t="s">
        <v>87</v>
      </c>
      <c r="G26" s="13" t="s">
        <v>79</v>
      </c>
      <c r="H26" s="9" t="s">
        <v>9</v>
      </c>
      <c r="I26" s="24">
        <v>81210</v>
      </c>
      <c r="J26" s="24">
        <v>145384</v>
      </c>
      <c r="K26" s="18">
        <f t="shared" si="2"/>
        <v>64174</v>
      </c>
      <c r="L26" s="25">
        <f t="shared" si="3"/>
        <v>179.02228789557938</v>
      </c>
      <c r="M26" s="4"/>
      <c r="N26" s="1" t="s">
        <v>24</v>
      </c>
    </row>
    <row r="27" spans="1:14" ht="102" customHeight="1">
      <c r="A27" s="10"/>
      <c r="B27" s="33" t="s">
        <v>88</v>
      </c>
      <c r="C27" s="4" t="s">
        <v>131</v>
      </c>
      <c r="D27" s="4" t="s">
        <v>15</v>
      </c>
      <c r="E27" s="34">
        <f>J27-848</f>
        <v>-156</v>
      </c>
      <c r="F27" s="13" t="s">
        <v>133</v>
      </c>
      <c r="G27" s="13" t="s">
        <v>89</v>
      </c>
      <c r="H27" s="9" t="s">
        <v>15</v>
      </c>
      <c r="I27" s="24">
        <v>729</v>
      </c>
      <c r="J27" s="24">
        <v>692</v>
      </c>
      <c r="K27" s="18">
        <f t="shared" si="2"/>
        <v>-37</v>
      </c>
      <c r="L27" s="25">
        <f t="shared" si="3"/>
        <v>94.92455418381344</v>
      </c>
      <c r="M27" s="2"/>
      <c r="N27" s="1" t="s">
        <v>24</v>
      </c>
    </row>
    <row r="28" spans="1:14" ht="78" customHeight="1">
      <c r="A28" s="10"/>
      <c r="B28" s="33" t="s">
        <v>90</v>
      </c>
      <c r="C28" s="4" t="s">
        <v>91</v>
      </c>
      <c r="D28" s="4" t="s">
        <v>92</v>
      </c>
      <c r="E28" s="21">
        <f>J28</f>
        <v>4265</v>
      </c>
      <c r="F28" s="13" t="s">
        <v>93</v>
      </c>
      <c r="G28" s="13" t="s">
        <v>78</v>
      </c>
      <c r="H28" s="9" t="s">
        <v>92</v>
      </c>
      <c r="I28" s="24">
        <v>5200</v>
      </c>
      <c r="J28" s="24">
        <v>4265</v>
      </c>
      <c r="K28" s="18">
        <f t="shared" si="2"/>
        <v>-935</v>
      </c>
      <c r="L28" s="25">
        <f t="shared" si="3"/>
        <v>82.01923076923077</v>
      </c>
      <c r="M28" s="5"/>
      <c r="N28" s="1" t="s">
        <v>24</v>
      </c>
    </row>
    <row r="29" spans="1:14" ht="29.25" customHeight="1">
      <c r="A29" s="10">
        <v>4</v>
      </c>
      <c r="B29" s="41" t="s">
        <v>94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11.75" customHeight="1">
      <c r="A30" s="10"/>
      <c r="B30" s="12" t="s">
        <v>25</v>
      </c>
      <c r="C30" s="4" t="s">
        <v>8</v>
      </c>
      <c r="D30" s="1" t="s">
        <v>9</v>
      </c>
      <c r="E30" s="19">
        <f>J30/J22</f>
        <v>19.207357859531772</v>
      </c>
      <c r="F30" s="9" t="s">
        <v>95</v>
      </c>
      <c r="G30" s="9" t="s">
        <v>77</v>
      </c>
      <c r="H30" s="9" t="s">
        <v>132</v>
      </c>
      <c r="I30" s="20">
        <v>450569</v>
      </c>
      <c r="J30" s="20">
        <v>396267</v>
      </c>
      <c r="K30" s="18">
        <f>J30-I30</f>
        <v>-54302</v>
      </c>
      <c r="L30" s="25">
        <f>J30/I30*100</f>
        <v>87.94812781172251</v>
      </c>
      <c r="M30" s="5"/>
      <c r="N30" s="1" t="s">
        <v>24</v>
      </c>
    </row>
    <row r="31" spans="1:14" ht="111.75" customHeight="1">
      <c r="A31" s="10"/>
      <c r="B31" s="12" t="s">
        <v>26</v>
      </c>
      <c r="C31" s="4" t="s">
        <v>96</v>
      </c>
      <c r="D31" s="1" t="s">
        <v>2</v>
      </c>
      <c r="E31" s="19">
        <f>J31/218169.08*100</f>
        <v>58.53425700837167</v>
      </c>
      <c r="F31" s="9" t="s">
        <v>136</v>
      </c>
      <c r="G31" s="9" t="s">
        <v>97</v>
      </c>
      <c r="H31" s="9" t="s">
        <v>120</v>
      </c>
      <c r="I31" s="24"/>
      <c r="J31" s="24">
        <v>127703.65</v>
      </c>
      <c r="K31" s="18"/>
      <c r="L31" s="25"/>
      <c r="M31" s="1"/>
      <c r="N31" s="1" t="s">
        <v>98</v>
      </c>
    </row>
    <row r="32" spans="1:14" ht="110.25" customHeight="1">
      <c r="A32" s="10"/>
      <c r="B32" s="12" t="s">
        <v>27</v>
      </c>
      <c r="C32" s="40" t="s">
        <v>99</v>
      </c>
      <c r="D32" s="4" t="s">
        <v>103</v>
      </c>
      <c r="E32" s="23">
        <f>J32-I32</f>
        <v>-26</v>
      </c>
      <c r="F32" s="13" t="s">
        <v>100</v>
      </c>
      <c r="G32" s="13" t="s">
        <v>78</v>
      </c>
      <c r="H32" s="13" t="s">
        <v>103</v>
      </c>
      <c r="I32" s="27">
        <v>245</v>
      </c>
      <c r="J32" s="39">
        <v>219</v>
      </c>
      <c r="K32" s="18">
        <f>J32-I32</f>
        <v>-26</v>
      </c>
      <c r="L32" s="25">
        <f>J32/I32*100</f>
        <v>89.38775510204081</v>
      </c>
      <c r="M32" s="1" t="s">
        <v>140</v>
      </c>
      <c r="N32" s="1" t="s">
        <v>98</v>
      </c>
    </row>
    <row r="33" spans="1:14" ht="62.25" customHeight="1">
      <c r="A33" s="10"/>
      <c r="B33" s="12" t="s">
        <v>28</v>
      </c>
      <c r="C33" s="4" t="s">
        <v>101</v>
      </c>
      <c r="D33" s="4" t="s">
        <v>103</v>
      </c>
      <c r="E33" s="23">
        <f>J33</f>
        <v>3.7</v>
      </c>
      <c r="F33" s="13" t="s">
        <v>102</v>
      </c>
      <c r="G33" s="13" t="s">
        <v>78</v>
      </c>
      <c r="H33" s="9" t="s">
        <v>103</v>
      </c>
      <c r="I33" s="24">
        <v>5.8</v>
      </c>
      <c r="J33" s="24">
        <v>3.7</v>
      </c>
      <c r="K33" s="24">
        <f>J33-I33</f>
        <v>-2.0999999999999996</v>
      </c>
      <c r="L33" s="25">
        <f>J33/I33*100</f>
        <v>63.793103448275865</v>
      </c>
      <c r="M33" s="1" t="s">
        <v>138</v>
      </c>
      <c r="N33" s="1" t="s">
        <v>98</v>
      </c>
    </row>
    <row r="34" spans="1:14" ht="117" customHeight="1">
      <c r="A34" s="10"/>
      <c r="B34" s="12" t="s">
        <v>29</v>
      </c>
      <c r="C34" s="4" t="s">
        <v>104</v>
      </c>
      <c r="D34" s="4" t="s">
        <v>9</v>
      </c>
      <c r="E34" s="34">
        <f>J34</f>
        <v>6086.5</v>
      </c>
      <c r="F34" s="13" t="s">
        <v>105</v>
      </c>
      <c r="G34" s="13" t="s">
        <v>81</v>
      </c>
      <c r="H34" s="9" t="s">
        <v>9</v>
      </c>
      <c r="I34" s="24">
        <v>5858</v>
      </c>
      <c r="J34" s="24">
        <v>6086.5</v>
      </c>
      <c r="K34" s="24">
        <f>J34-I34</f>
        <v>228.5</v>
      </c>
      <c r="L34" s="25">
        <f>J34/I34*100</f>
        <v>103.90064868555822</v>
      </c>
      <c r="M34" s="1" t="s">
        <v>134</v>
      </c>
      <c r="N34" s="1" t="s">
        <v>98</v>
      </c>
    </row>
    <row r="35" spans="1:14" ht="24.75" customHeight="1">
      <c r="A35" s="10">
        <v>5</v>
      </c>
      <c r="B35" s="41" t="s">
        <v>106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84" customHeight="1">
      <c r="A36" s="10"/>
      <c r="B36" s="12" t="s">
        <v>30</v>
      </c>
      <c r="C36" s="1" t="s">
        <v>107</v>
      </c>
      <c r="D36" s="1" t="s">
        <v>3</v>
      </c>
      <c r="E36" s="19">
        <f>J36</f>
        <v>38</v>
      </c>
      <c r="F36" s="9" t="s">
        <v>108</v>
      </c>
      <c r="G36" s="9" t="s">
        <v>79</v>
      </c>
      <c r="H36" s="9" t="s">
        <v>15</v>
      </c>
      <c r="I36" s="20">
        <v>36</v>
      </c>
      <c r="J36" s="20">
        <v>38</v>
      </c>
      <c r="K36" s="24">
        <f>J36-I36</f>
        <v>2</v>
      </c>
      <c r="L36" s="25">
        <f>J36/I36*100</f>
        <v>105.55555555555556</v>
      </c>
      <c r="M36" s="1" t="s">
        <v>147</v>
      </c>
      <c r="N36" s="1" t="s">
        <v>112</v>
      </c>
    </row>
    <row r="37" spans="1:14" ht="117" customHeight="1">
      <c r="A37" s="10"/>
      <c r="B37" s="12" t="s">
        <v>31</v>
      </c>
      <c r="C37" s="1" t="s">
        <v>109</v>
      </c>
      <c r="D37" s="1" t="s">
        <v>110</v>
      </c>
      <c r="E37" s="19">
        <f>J37-I37</f>
        <v>2</v>
      </c>
      <c r="F37" s="9" t="s">
        <v>111</v>
      </c>
      <c r="G37" s="9" t="s">
        <v>79</v>
      </c>
      <c r="H37" s="9" t="s">
        <v>110</v>
      </c>
      <c r="I37" s="24">
        <v>36</v>
      </c>
      <c r="J37" s="24">
        <v>38</v>
      </c>
      <c r="K37" s="24">
        <f>J37-I37</f>
        <v>2</v>
      </c>
      <c r="L37" s="25">
        <f>J37/I37*100</f>
        <v>105.55555555555556</v>
      </c>
      <c r="M37" s="1"/>
      <c r="N37" s="1" t="s">
        <v>112</v>
      </c>
    </row>
    <row r="38" spans="1:14" ht="117" customHeight="1" thickBot="1">
      <c r="A38" s="15"/>
      <c r="B38" s="12" t="s">
        <v>32</v>
      </c>
      <c r="C38" s="1" t="s">
        <v>113</v>
      </c>
      <c r="D38" s="1" t="s">
        <v>110</v>
      </c>
      <c r="E38" s="19">
        <f>J38-I38</f>
        <v>-1</v>
      </c>
      <c r="F38" s="9" t="s">
        <v>114</v>
      </c>
      <c r="G38" s="9" t="s">
        <v>81</v>
      </c>
      <c r="H38" s="9" t="s">
        <v>110</v>
      </c>
      <c r="I38" s="24">
        <v>23</v>
      </c>
      <c r="J38" s="24">
        <v>22</v>
      </c>
      <c r="K38" s="24">
        <f>J38-I38</f>
        <v>-1</v>
      </c>
      <c r="L38" s="25">
        <f>J38/I38*100</f>
        <v>95.65217391304348</v>
      </c>
      <c r="M38" s="1" t="s">
        <v>137</v>
      </c>
      <c r="N38" s="1" t="s">
        <v>112</v>
      </c>
    </row>
    <row r="39" spans="1:14" ht="111" customHeight="1" thickBot="1">
      <c r="A39" s="16"/>
      <c r="B39" s="12" t="s">
        <v>33</v>
      </c>
      <c r="C39" s="1" t="s">
        <v>115</v>
      </c>
      <c r="D39" s="1" t="s">
        <v>116</v>
      </c>
      <c r="E39" s="19" t="s">
        <v>135</v>
      </c>
      <c r="F39" s="9" t="s">
        <v>117</v>
      </c>
      <c r="G39" s="9" t="s">
        <v>79</v>
      </c>
      <c r="H39" s="9"/>
      <c r="I39" s="20"/>
      <c r="J39" s="20"/>
      <c r="K39" s="24"/>
      <c r="L39" s="25"/>
      <c r="M39" s="1"/>
      <c r="N39" s="1" t="s">
        <v>112</v>
      </c>
    </row>
    <row r="41" ht="13.5">
      <c r="C41" s="6" t="s">
        <v>50</v>
      </c>
    </row>
  </sheetData>
  <sheetProtection/>
  <mergeCells count="20">
    <mergeCell ref="B4:M4"/>
    <mergeCell ref="I6:I7"/>
    <mergeCell ref="J6:J7"/>
    <mergeCell ref="M1:N2"/>
    <mergeCell ref="L6:L7"/>
    <mergeCell ref="M6:M7"/>
    <mergeCell ref="K6:K7"/>
    <mergeCell ref="A6:A7"/>
    <mergeCell ref="B6:B7"/>
    <mergeCell ref="C6:C7"/>
    <mergeCell ref="D6:D7"/>
    <mergeCell ref="B8:N8"/>
    <mergeCell ref="H6:H7"/>
    <mergeCell ref="N6:N7"/>
    <mergeCell ref="B35:N35"/>
    <mergeCell ref="F6:F7"/>
    <mergeCell ref="B17:N17"/>
    <mergeCell ref="B21:N21"/>
    <mergeCell ref="E6:E7"/>
    <mergeCell ref="B29:N29"/>
  </mergeCells>
  <printOptions/>
  <pageMargins left="0.7874015748031497" right="0.3937007874015748" top="0.3937007874015748" bottom="0.3937007874015748" header="0.5118110236220472" footer="0.5118110236220472"/>
  <pageSetup fitToHeight="17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Дума 1</dc:creator>
  <cp:keywords/>
  <dc:description/>
  <cp:lastModifiedBy>1</cp:lastModifiedBy>
  <cp:lastPrinted>2015-03-16T12:28:46Z</cp:lastPrinted>
  <dcterms:created xsi:type="dcterms:W3CDTF">2010-09-28T07:01:31Z</dcterms:created>
  <dcterms:modified xsi:type="dcterms:W3CDTF">2015-08-14T05:42:23Z</dcterms:modified>
  <cp:category/>
  <cp:version/>
  <cp:contentType/>
  <cp:contentStatus/>
</cp:coreProperties>
</file>